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/>
  <bookViews>
    <workbookView xWindow="0" yWindow="465" windowWidth="23280" windowHeight="1320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50001"/>
  <pivotCaches>
    <pivotCache cacheId="1" r:id="rId7"/>
    <pivotCache cacheId="2" r:id="rId8"/>
    <pivotCache cacheId="3" r:id="rId9"/>
    <pivotCache cacheId="4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1" l="1"/>
  <c r="CT5" i="14"/>
  <c r="DI34" i="14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T8" i="10"/>
  <c r="U8" i="10"/>
  <c r="X8" i="10"/>
  <c r="DI10" i="14"/>
  <c r="DH10" i="14"/>
  <c r="DG10" i="14"/>
  <c r="DF10" i="14"/>
  <c r="T7" i="10"/>
  <c r="U7" i="10"/>
  <c r="X7" i="10"/>
  <c r="DI9" i="14"/>
  <c r="C7" i="10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9" i="14"/>
  <c r="DC9" i="14"/>
  <c r="DB9" i="14"/>
  <c r="DA9" i="14"/>
  <c r="T6" i="8"/>
  <c r="U6" i="8"/>
  <c r="W6" i="8"/>
  <c r="DD8" i="14"/>
  <c r="DC8" i="14"/>
  <c r="DB8" i="14"/>
  <c r="DA8" i="14"/>
  <c r="T5" i="8"/>
  <c r="U5" i="8"/>
  <c r="W5" i="8"/>
  <c r="DD7" i="14"/>
  <c r="DC7" i="14"/>
  <c r="DB7" i="14"/>
  <c r="DA7" i="14"/>
  <c r="T4" i="8"/>
  <c r="U4" i="8"/>
  <c r="W4" i="8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Y9" i="14"/>
  <c r="C7" i="11"/>
  <c r="CX9" i="14"/>
  <c r="B7" i="11"/>
  <c r="CW9" i="14"/>
  <c r="A7" i="11"/>
  <c r="CV9" i="14"/>
  <c r="T5" i="11"/>
  <c r="U5" i="11"/>
  <c r="W5" i="11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CT9" i="14"/>
  <c r="CS9" i="14"/>
  <c r="CR9" i="14"/>
  <c r="CQ9" i="14"/>
  <c r="T6" i="12"/>
  <c r="U6" i="12"/>
  <c r="W6" i="12"/>
  <c r="CT8" i="14"/>
  <c r="T5" i="12"/>
  <c r="U5" i="12"/>
  <c r="W5" i="12"/>
  <c r="CT7" i="14"/>
  <c r="T4" i="12"/>
  <c r="U4" i="12"/>
  <c r="W4" i="12"/>
  <c r="CT6" i="14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C38" i="14"/>
  <c r="C37" i="14"/>
  <c r="C21" i="14"/>
  <c r="C20" i="14"/>
  <c r="C4" i="14"/>
  <c r="C3" i="14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6" i="10"/>
  <c r="T6" i="10"/>
  <c r="U5" i="10"/>
  <c r="T5" i="10"/>
  <c r="U4" i="10"/>
  <c r="T4" i="10"/>
  <c r="U3" i="10"/>
  <c r="T3" i="10"/>
  <c r="T3" i="8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T3" i="11"/>
  <c r="U3" i="11"/>
  <c r="W3" i="11"/>
  <c r="CY5" i="14"/>
  <c r="X3" i="10"/>
  <c r="X4" i="10"/>
  <c r="X5" i="10"/>
  <c r="DI7" i="14"/>
  <c r="X6" i="10"/>
  <c r="X9" i="10"/>
  <c r="X10" i="10"/>
  <c r="X11" i="10"/>
  <c r="X12" i="10"/>
  <c r="X13" i="10"/>
  <c r="X14" i="10"/>
  <c r="X15" i="10"/>
  <c r="X16" i="10"/>
  <c r="X17" i="10"/>
  <c r="X18" i="10"/>
  <c r="X19" i="10"/>
  <c r="DI21" i="14"/>
  <c r="X20" i="10"/>
  <c r="X21" i="10"/>
  <c r="X22" i="10"/>
  <c r="X23" i="10"/>
  <c r="X24" i="10"/>
  <c r="X25" i="10"/>
  <c r="X26" i="10"/>
  <c r="X27" i="10"/>
  <c r="X28" i="10"/>
  <c r="X29" i="10"/>
  <c r="X30" i="10"/>
  <c r="DI32" i="14"/>
  <c r="X31" i="10"/>
  <c r="X32" i="10"/>
  <c r="C32" i="10"/>
  <c r="B32" i="10"/>
  <c r="A32" i="10"/>
  <c r="C31" i="10"/>
  <c r="B31" i="10"/>
  <c r="A31" i="10"/>
  <c r="C30" i="10"/>
  <c r="DH32" i="14"/>
  <c r="B30" i="10"/>
  <c r="DG32" i="14"/>
  <c r="A30" i="10"/>
  <c r="DF32" i="14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/>
  <c r="B19" i="10"/>
  <c r="DG21" i="14"/>
  <c r="A19" i="10"/>
  <c r="DF21" i="14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B7" i="10"/>
  <c r="C6" i="10"/>
  <c r="B6" i="10"/>
  <c r="C5" i="10"/>
  <c r="DH7" i="14"/>
  <c r="B5" i="10"/>
  <c r="DG7" i="14"/>
  <c r="C4" i="10"/>
  <c r="DH6" i="14"/>
  <c r="B4" i="10"/>
  <c r="DG6" i="14"/>
  <c r="C3" i="10"/>
  <c r="DH5" i="14"/>
  <c r="B3" i="10"/>
  <c r="DG5" i="14"/>
  <c r="A3" i="10"/>
  <c r="DF5" i="14"/>
  <c r="C32" i="11"/>
  <c r="B32" i="11"/>
  <c r="A32" i="11"/>
  <c r="C31" i="11"/>
  <c r="B31" i="11"/>
  <c r="A31" i="11"/>
  <c r="C30" i="11"/>
  <c r="B30" i="11"/>
  <c r="A30" i="11"/>
  <c r="C29" i="11"/>
  <c r="CX31" i="14"/>
  <c r="B29" i="11"/>
  <c r="CW31" i="14"/>
  <c r="A29" i="11"/>
  <c r="CV31" i="14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/>
  <c r="B22" i="11"/>
  <c r="CW24" i="14"/>
  <c r="A22" i="11"/>
  <c r="CV24" i="14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/>
  <c r="B16" i="11"/>
  <c r="CW18" i="14"/>
  <c r="A16" i="11"/>
  <c r="CV18" i="14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X8" i="14"/>
  <c r="B6" i="11"/>
  <c r="CW8" i="14"/>
  <c r="A6" i="11"/>
  <c r="CV8" i="14"/>
  <c r="C5" i="11"/>
  <c r="CX7" i="14"/>
  <c r="B5" i="11"/>
  <c r="CW7" i="14"/>
  <c r="C4" i="11"/>
  <c r="CX6" i="14"/>
  <c r="B4" i="11"/>
  <c r="CW6" i="14"/>
  <c r="C3" i="11"/>
  <c r="CX5" i="14"/>
  <c r="B3" i="11"/>
  <c r="CW5" i="14"/>
  <c r="A3" i="11"/>
  <c r="CV5" i="14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/>
  <c r="B29" i="8"/>
  <c r="DB31" i="14"/>
  <c r="A29" i="8"/>
  <c r="DA31" i="14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/>
  <c r="B21" i="8"/>
  <c r="DB23" i="14"/>
  <c r="A21" i="8"/>
  <c r="DA23" i="14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/>
  <c r="B14" i="8"/>
  <c r="DB16" i="14"/>
  <c r="A14" i="8"/>
  <c r="DA16" i="14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/>
  <c r="B8" i="8"/>
  <c r="DB10" i="14"/>
  <c r="U7" i="8"/>
  <c r="T7" i="8"/>
  <c r="C7" i="8"/>
  <c r="B7" i="8"/>
  <c r="C6" i="8"/>
  <c r="B6" i="8"/>
  <c r="C5" i="8"/>
  <c r="B5" i="8"/>
  <c r="C4" i="8"/>
  <c r="DC6" i="14"/>
  <c r="B4" i="8"/>
  <c r="DB6" i="14"/>
  <c r="C3" i="8"/>
  <c r="DC5" i="14"/>
  <c r="B3" i="8"/>
  <c r="DB5" i="14"/>
  <c r="A3" i="8"/>
  <c r="DA5" i="14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/>
  <c r="B29" i="12"/>
  <c r="CR31" i="14"/>
  <c r="A29" i="12"/>
  <c r="CQ31" i="14"/>
  <c r="C28" i="12"/>
  <c r="CS30" i="14"/>
  <c r="B28" i="12"/>
  <c r="CR30" i="14"/>
  <c r="A28" i="12"/>
  <c r="CQ30" i="14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/>
  <c r="B23" i="12"/>
  <c r="CR25" i="14"/>
  <c r="A23" i="12"/>
  <c r="CQ25" i="14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/>
  <c r="B16" i="12"/>
  <c r="CR18" i="14"/>
  <c r="A16" i="12"/>
  <c r="CQ18" i="14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/>
  <c r="B9" i="12"/>
  <c r="CR11" i="14"/>
  <c r="A9" i="12"/>
  <c r="CQ11" i="14"/>
  <c r="C8" i="12"/>
  <c r="B8" i="12"/>
  <c r="C7" i="12"/>
  <c r="B7" i="12"/>
  <c r="C6" i="12"/>
  <c r="CS8" i="14"/>
  <c r="B6" i="12"/>
  <c r="CR8" i="14"/>
  <c r="C5" i="12"/>
  <c r="CS7" i="14"/>
  <c r="B5" i="12"/>
  <c r="CR7" i="14"/>
  <c r="C4" i="12"/>
  <c r="CS6" i="14"/>
  <c r="B4" i="12"/>
  <c r="CR6" i="14"/>
  <c r="C3" i="12"/>
  <c r="CS5" i="14"/>
  <c r="B3" i="12"/>
  <c r="CR5" i="14"/>
  <c r="A3" i="12"/>
  <c r="CQ5" i="14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T4" i="11"/>
  <c r="U4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3" i="8"/>
  <c r="T7" i="12"/>
  <c r="U7" i="12"/>
  <c r="T8" i="12"/>
  <c r="U8" i="12"/>
  <c r="T9" i="12"/>
  <c r="U9" i="12"/>
  <c r="T10" i="12"/>
  <c r="U10" i="12"/>
  <c r="T11" i="12"/>
  <c r="U11" i="12"/>
  <c r="T12" i="12"/>
  <c r="U12" i="12"/>
  <c r="T3" i="12"/>
  <c r="U3" i="12"/>
  <c r="W11" i="11"/>
  <c r="W27" i="11"/>
  <c r="W19" i="11"/>
  <c r="W4" i="11"/>
  <c r="CY6" i="14"/>
  <c r="W29" i="11"/>
  <c r="CY31" i="14"/>
  <c r="W28" i="11"/>
  <c r="W25" i="11"/>
  <c r="W24" i="11"/>
  <c r="W23" i="11"/>
  <c r="W22" i="11"/>
  <c r="CY24" i="14"/>
  <c r="W21" i="11"/>
  <c r="W20" i="11"/>
  <c r="W17" i="11"/>
  <c r="W15" i="11"/>
  <c r="W13" i="11"/>
  <c r="W9" i="11"/>
  <c r="W7" i="11"/>
  <c r="W6" i="11"/>
  <c r="CY8" i="14"/>
  <c r="W30" i="11"/>
  <c r="W31" i="11"/>
  <c r="W32" i="11"/>
  <c r="W7" i="8"/>
  <c r="DI5" i="14"/>
  <c r="W8" i="8"/>
  <c r="DD10" i="14"/>
  <c r="W3" i="8"/>
  <c r="W9" i="8"/>
  <c r="W10" i="8"/>
  <c r="W11" i="8"/>
  <c r="W12" i="8"/>
  <c r="W13" i="8"/>
  <c r="W14" i="8"/>
  <c r="DD16" i="14"/>
  <c r="W15" i="8"/>
  <c r="W16" i="8"/>
  <c r="W17" i="8"/>
  <c r="W18" i="8"/>
  <c r="W19" i="8"/>
  <c r="W20" i="8"/>
  <c r="W21" i="8"/>
  <c r="DD23" i="14"/>
  <c r="W22" i="8"/>
  <c r="W23" i="8"/>
  <c r="W24" i="8"/>
  <c r="W25" i="8"/>
  <c r="W26" i="8"/>
  <c r="W27" i="8"/>
  <c r="W28" i="8"/>
  <c r="W29" i="8"/>
  <c r="DD31" i="14"/>
  <c r="W30" i="8"/>
  <c r="W31" i="8"/>
  <c r="W32" i="8"/>
  <c r="W3" i="12"/>
  <c r="W7" i="12"/>
  <c r="W16" i="11"/>
  <c r="CY18" i="14"/>
  <c r="W14" i="11"/>
  <c r="W12" i="11"/>
  <c r="W10" i="11"/>
  <c r="W8" i="11"/>
  <c r="W26" i="11"/>
  <c r="W18" i="11"/>
  <c r="W11" i="12"/>
  <c r="W12" i="12"/>
  <c r="W10" i="12"/>
  <c r="W9" i="12"/>
  <c r="CT11" i="14"/>
  <c r="W8" i="12"/>
  <c r="W13" i="12"/>
  <c r="W14" i="12"/>
  <c r="W15" i="12"/>
  <c r="W16" i="12"/>
  <c r="CT18" i="14"/>
  <c r="W17" i="12"/>
  <c r="W18" i="12"/>
  <c r="W19" i="12"/>
  <c r="W20" i="12"/>
  <c r="W21" i="12"/>
  <c r="W22" i="12"/>
  <c r="W23" i="12"/>
  <c r="CT25" i="14"/>
  <c r="W24" i="12"/>
  <c r="W25" i="12"/>
  <c r="W26" i="12"/>
  <c r="W27" i="12"/>
  <c r="W28" i="12"/>
  <c r="CT30" i="14"/>
  <c r="W29" i="12"/>
  <c r="CT31" i="14"/>
  <c r="W30" i="12"/>
  <c r="W31" i="12"/>
  <c r="W32" i="12"/>
  <c r="A7" i="10"/>
  <c r="A6" i="8"/>
  <c r="A9" i="8"/>
  <c r="A11" i="10"/>
  <c r="A4" i="8"/>
  <c r="DA6" i="14"/>
  <c r="A15" i="10"/>
  <c r="A5" i="8"/>
  <c r="A5" i="12"/>
  <c r="CQ7" i="14"/>
  <c r="A8" i="12"/>
  <c r="A8" i="10"/>
  <c r="A7" i="12"/>
  <c r="A7" i="8"/>
  <c r="A5" i="11"/>
  <c r="CV7" i="14"/>
  <c r="A5" i="10"/>
  <c r="DF7" i="14"/>
  <c r="A9" i="10"/>
  <c r="A13" i="10"/>
  <c r="A4" i="12"/>
  <c r="CQ6" i="14"/>
  <c r="A4" i="10"/>
  <c r="DF6" i="14"/>
  <c r="A12" i="10"/>
  <c r="A6" i="12"/>
  <c r="CQ8" i="14"/>
  <c r="A8" i="8"/>
  <c r="DA10" i="14"/>
  <c r="A4" i="11"/>
  <c r="CV6" i="14"/>
  <c r="A6" i="10"/>
  <c r="A10" i="10"/>
  <c r="A14" i="10"/>
  <c r="DD5" i="14"/>
</calcChain>
</file>

<file path=xl/sharedStrings.xml><?xml version="1.0" encoding="utf-8"?>
<sst xmlns="http://schemas.openxmlformats.org/spreadsheetml/2006/main" count="333" uniqueCount="52">
  <si>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</si>
  <si>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</si>
  <si>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</si>
  <si>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</si>
  <si>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</si>
  <si>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</si>
  <si>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</si>
  <si>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</si>
  <si>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</si>
  <si>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</si>
  <si>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</si>
  <si>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</si>
  <si>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</si>
  <si>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</si>
  <si>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</si>
  <si>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</si>
  <si>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</si>
  <si>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</si>
  <si>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</si>
  <si>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</si>
  <si>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</si>
  <si>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</si>
  <si>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</si>
  <si>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</si>
  <si>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</si>
  <si>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</si>
  <si>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</si>
  <si>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</si>
  <si>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</si>
  <si>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</si>
  <si>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</si>
  <si>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Osseo Maple Grove</t>
  </si>
  <si>
    <t>Hannah Little</t>
  </si>
  <si>
    <t>Anna Ganser</t>
  </si>
  <si>
    <t>Lizzy McBride</t>
  </si>
  <si>
    <t>Stillwater</t>
  </si>
  <si>
    <t>Grace Gualtieri</t>
  </si>
  <si>
    <t>Zoe Waldron, Caroline Laborde</t>
  </si>
  <si>
    <t>Maddie Peters, Hannah Little</t>
  </si>
  <si>
    <t>Linnea Coltvet, Anna Koenning</t>
  </si>
  <si>
    <t>Sophie Ogaard, Grace Zimmer</t>
  </si>
  <si>
    <t>Kelly McNamee, Katie Olson, Holly Drazenovich</t>
  </si>
  <si>
    <t>Ellie Heitzig, Marie Vanderwarn, Danielle Hawes</t>
  </si>
  <si>
    <t>Linnea Coltvet, Emily Cossetta, Grace Henke</t>
  </si>
  <si>
    <t>Grace Gualtieri, Anna Koenning, Mamie Thrall</t>
  </si>
  <si>
    <t>Dettman, Finholt, Hoge, Miller, Silva, Shanley, Sheridan, Wrightsman</t>
  </si>
  <si>
    <t>Little, Waldron, McNamee, Olson, Laborde, Peters, Drazenovich, Prentice</t>
  </si>
  <si>
    <t>Cossetta, Filandrinos, Johnson, Johnson, Summary</t>
  </si>
  <si>
    <t>Coltvet, Gualtieri, Henke, Koenning, Ogaard, Solheim, Thrall, Zimmer</t>
  </si>
  <si>
    <t>Y</t>
  </si>
  <si>
    <t>Trudeau, Moline Ruohoniemi, Knox, Breidenbach</t>
  </si>
  <si>
    <t>Ganser Heitzig, Vanderwarn, Vrba, Hawes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</si>
</sst>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57.904064351853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1" maxValue="27" count="8">
        <n v="1"/>
        <n v="2"/>
        <n v="3"/>
        <n v="4"/>
        <s v=""/>
        <n v="14" u="1"/>
        <n v="20" u="1"/>
        <n v="27" u="1"/>
      </sharedItems>
    </cacheField>
    <cacheField name="School Name" numFmtId="0">
      <sharedItems count="6">
        <s v="Osseo Maple Grove"/>
        <s v="Stillwater"/>
        <s v=""/>
        <s v="Hopkins" u="1"/>
        <s v="Wayzata" u="1"/>
        <s v="Edina" u="1"/>
      </sharedItems>
    </cacheField>
    <cacheField name="Duet Names" numFmtId="0">
      <sharedItems count="9">
        <s v="Maddie Peters, Hannah Little"/>
        <s v="Linnea Coltvet, Anna Koenning"/>
        <s v="Zoe Waldron, Caroline Laborde"/>
        <s v="Sophie Ogaard, Grace Zimmer"/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11">
        <n v="54"/>
        <n v="64.5"/>
        <n v="53.833333333333336"/>
        <n v="68.666666666666657"/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2857.904069560187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8">
        <s v=""/>
        <n v="2"/>
        <n v="3"/>
        <n v="4"/>
        <n v="6" u="1"/>
        <n v="19" u="1"/>
        <n v="27" u="1"/>
        <n v="12" u="1"/>
      </sharedItems>
    </cacheField>
    <cacheField name="School Name" numFmtId="0">
      <sharedItems count="6">
        <s v=""/>
        <s v="Stillwater"/>
        <s v="Osseo Maple Grove"/>
        <s v="Hopkins" u="1"/>
        <s v="Wayzata" u="1"/>
        <s v="Edina" u="1"/>
      </sharedItems>
    </cacheField>
    <cacheField name="Trio Names" numFmtId="0">
      <sharedItems count="8">
        <s v=""/>
        <s v="Linnea Coltvet, Emily Cossetta, Grace Henke"/>
        <s v="Ellie Heitzig, Marie Vanderwarn, Danielle Hawes"/>
        <s v="Grace Gualtieri, Anna Koenning, Mamie Thrall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.666666666666657" count="10">
        <s v=""/>
        <n v="65.333333333333329"/>
        <n v="56.5"/>
        <n v="67.666666666666657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rosoft Office User" refreshedDate="42857.90407488426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6">
        <s v=""/>
        <n v="5"/>
        <n v="6"/>
        <n v="17" u="1"/>
        <n v="3" u="1"/>
        <n v="28" u="1"/>
      </sharedItems>
    </cacheField>
    <cacheField name="School Name" numFmtId="0">
      <sharedItems count="6">
        <s v=""/>
        <s v="Osseo Maple Grove"/>
        <s v="Stillwater"/>
        <s v="Hopkins" u="1"/>
        <s v="Wayzata" u="1"/>
        <s v="Edina" u="1"/>
      </sharedItems>
    </cacheField>
    <cacheField name="Team Names" numFmtId="0">
      <sharedItems count="7">
        <s v=""/>
        <s v="Ganser Heitzig, Vanderwarn, Vrba, Hawes"/>
        <s v="Coltvet, Gualtieri, Henke, Koenning, Ogaard, Solheim, Thrall, Zimmer"/>
        <s v="Team 3" u="1"/>
        <s v="Ganser, McBride, Heitzig, Vanderwarn, Vrba, Hawes" u="1"/>
        <s v="Team 7" u="1"/>
        <s v="Team 8" u="1"/>
      </sharedItems>
    </cacheField>
    <cacheField name="Score" numFmtId="0">
      <sharedItems containsMixedTypes="1" containsNumber="1" minValue="0" maxValue="71.5" count="7">
        <s v=""/>
        <n v="60.416666666666671"/>
        <n v="71.5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crosoft Office User" refreshedDate="42857.904079976855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2"/>
        <n v="3"/>
        <n v="4"/>
        <n v="14" u="1"/>
        <n v="7" u="1"/>
        <n v="21" u="1"/>
        <n v="1" u="1"/>
        <n v="26" u="1"/>
        <n v="27" u="1"/>
      </sharedItems>
    </cacheField>
    <cacheField name="School Name" numFmtId="0">
      <sharedItems count="6">
        <s v=""/>
        <s v="Osseo Maple Grove"/>
        <s v="Stillwater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5">
        <s v=""/>
        <s v="Anna Ganser"/>
        <s v="Lizzy McBride"/>
        <s v="Grace Gualtieri"/>
        <n v="0" u="1"/>
      </sharedItems>
    </cacheField>
    <cacheField name="Score" numFmtId="0">
      <sharedItems containsMixedTypes="1" containsNumber="1" minValue="0" maxValue="66.400000000000006" count="11">
        <s v=""/>
        <n v="59.333333333333329"/>
        <n v="30"/>
        <n v="64.666666666666657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0"/>
    <x v="2"/>
    <x v="2"/>
  </r>
  <r>
    <x v="3"/>
    <x v="1"/>
    <x v="3"/>
    <x v="3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  <r>
    <x v="4"/>
    <x v="2"/>
    <x v="4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1"/>
    <x v="1"/>
    <x v="1"/>
    <x v="1"/>
  </r>
  <r>
    <x v="2"/>
    <x v="1"/>
    <x v="2"/>
    <x v="2"/>
  </r>
  <r>
    <x v="3"/>
    <x v="2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7" firstHeaderRow="2" firstDataRow="2" firstDataCol="3"/>
  <pivotFields count="4">
    <pivotField compact="0" outline="0" showAll="0" defaultSubtotal="0">
      <items count="8">
        <item x="4"/>
        <item x="1"/>
        <item x="3"/>
        <item m="1" x="5"/>
        <item m="1" x="6"/>
        <item m="1" x="7"/>
        <item x="0"/>
        <item x="2"/>
      </items>
    </pivotField>
    <pivotField axis="axisRow" compact="0" outline="0" showAll="0" defaultSubtotal="0">
      <items count="6">
        <item x="2"/>
        <item m="1" x="5"/>
        <item m="1" x="4"/>
        <item m="1" x="3"/>
        <item x="0"/>
        <item x="1"/>
      </items>
    </pivotField>
    <pivotField axis="axisRow" compact="0" outline="0" showAll="0" defaultSubtotal="0">
      <items count="9">
        <item x="4"/>
        <item m="1" x="5"/>
        <item m="1" x="6"/>
        <item m="1" x="7"/>
        <item m="1" x="8"/>
        <item x="0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4"/>
        <item m="1" x="10"/>
        <item x="3"/>
        <item m="1" x="6"/>
        <item m="1" x="8"/>
        <item m="1" x="9"/>
        <item m="1" x="7"/>
        <item x="1"/>
        <item x="0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8"/>
      <x v="5"/>
    </i>
    <i>
      <x v="7"/>
      <x v="6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6">
        <item x="0"/>
        <item m="1" x="4"/>
        <item m="1" x="3"/>
        <item m="1" x="5"/>
        <item x="1"/>
        <item x="2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7">
        <item x="0"/>
        <item m="1" x="3"/>
        <item m="1" x="5"/>
        <item m="1" x="6"/>
        <item m="1" x="4"/>
        <item x="2"/>
        <item x="1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5"/>
        <item m="1" x="4"/>
        <item m="1" x="6"/>
        <item x="1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5"/>
      <x v="6"/>
      <x v="4"/>
    </i>
  </rowItems>
  <colItems count="1">
    <i/>
  </colItems>
  <dataFields count="1">
    <dataField name="Scoring" fld="3" baseField="1" baseItem="0"/>
  </dataFields>
  <formats count="7">
    <format dxfId="77">
      <pivotArea type="origin" dataOnly="0" labelOnly="1" outline="0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  <format dxfId="74">
      <pivotArea type="topRight" dataOnly="0" labelOnly="1" outline="0" fieldPosition="0"/>
    </format>
    <format dxfId="73">
      <pivotArea outline="0" collapsedLevelsAreSubtotals="1" fieldPosition="0"/>
    </format>
    <format dxfId="72">
      <pivotArea field="0" type="button" dataOnly="0" labelOnly="1" outline="0"/>
    </format>
    <format dxfId="7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6" firstHeaderRow="2" firstDataRow="2" firstDataCol="3"/>
  <pivotFields count="4">
    <pivotField compact="0" outline="0" showAll="0" defaultSubtotal="0">
      <items count="8">
        <item x="0"/>
        <item x="1"/>
        <item m="1" x="4"/>
        <item m="1" x="7"/>
        <item m="1" x="6"/>
        <item m="1" x="5"/>
        <item x="2"/>
        <item x="3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x="3"/>
        <item m="1" x="9"/>
        <item m="1" x="5"/>
        <item x="1"/>
        <item m="1" x="7"/>
        <item m="1" x="6"/>
        <item m="1" x="8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1"/>
      <x v="7"/>
      <x v="4"/>
    </i>
    <i>
      <x v="4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84">
      <pivotArea type="origin" dataOnly="0" labelOnly="1" outline="0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  <format dxfId="81">
      <pivotArea type="topRight" dataOnly="0" labelOnly="1" outline="0" fieldPosition="0"/>
    </format>
    <format dxfId="80">
      <pivotArea outline="0" collapsedLevelsAreSubtotals="1" fieldPosition="0"/>
    </format>
    <format dxfId="79">
      <pivotArea field="0" type="button" dataOnly="0" labelOnly="1" outline="0"/>
    </format>
    <format dxfId="7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9" firstHeaderRow="2" firstDataRow="2" firstDataCol="3"/>
  <pivotFields count="4">
    <pivotField compact="0" outline="0" showAll="0" defaultSubtotal="0">
      <items count="10">
        <item m="1" x="4"/>
        <item x="0"/>
        <item m="1" x="7"/>
        <item m="1" x="5"/>
        <item m="1" x="6"/>
        <item m="1" x="8"/>
        <item m="1" x="9"/>
        <item x="1"/>
        <item x="2"/>
        <item x="3"/>
      </items>
    </pivotField>
    <pivotField axis="axisRow" compact="0" outline="0" showAll="0" defaultSubtotal="0">
      <items count="6">
        <item m="1" x="4"/>
        <item m="1" x="5"/>
        <item x="0"/>
        <item m="1" x="3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8"/>
        <item m="1" x="9"/>
        <item m="1" x="7"/>
        <item x="3"/>
        <item m="1" x="6"/>
        <item m="1" x="10"/>
        <item m="1" x="5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 v="2"/>
    </i>
    <i>
      <x v="4"/>
      <x v="4"/>
      <x v="5"/>
    </i>
    <i>
      <x v="8"/>
      <x v="2"/>
      <x v="4"/>
    </i>
    <i>
      <x v="9"/>
      <x v="3"/>
      <x v="4"/>
    </i>
  </rowItems>
  <colItems count="1">
    <i/>
  </colItems>
  <dataFields count="1">
    <dataField name="Scoring" fld="3" baseField="1" baseItem="0"/>
  </dataFields>
  <formats count="11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2" type="button" dataOnly="0" labelOnly="1" outline="0" axis="axisRow" fieldPosition="1"/>
    </format>
    <format dxfId="92">
      <pivotArea field="1" type="button" dataOnly="0" labelOnly="1" outline="0" axis="axisRow" fieldPosition="2"/>
    </format>
    <format dxfId="91">
      <pivotArea type="topRight" dataOnly="0" labelOnly="1" outline="0" fieldPosition="0"/>
    </format>
    <format dxfId="90">
      <pivotArea outline="0" collapsedLevelsAreSubtotals="1" fieldPosition="0"/>
    </format>
    <format dxfId="89">
      <pivotArea field="0" type="button" dataOnly="0" labelOnly="1" outline="0"/>
    </format>
    <format dxfId="88">
      <pivotArea field="2" type="button" dataOnly="0" labelOnly="1" outline="0" axis="axisRow" fieldPosition="1"/>
    </format>
    <format dxfId="87">
      <pivotArea field="1" type="button" dataOnly="0" labelOnly="1" outline="0" axis="axisRow" fieldPosition="2"/>
    </format>
    <format dxfId="86">
      <pivotArea field="2" type="button" dataOnly="0" labelOnly="1" outline="0" axis="axisRow" fieldPosition="1"/>
    </format>
    <format dxfId="85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12" firstHeaderRow="2" firstDataRow="2" firstDataCol="3"/>
  <pivotFields count="4">
    <pivotField compact="0" outline="0" showAll="0" defaultSubtotal="0">
      <items count="8">
        <item x="0"/>
        <item x="1"/>
        <item m="1" x="4"/>
        <item m="1" x="7"/>
        <item m="1" x="6"/>
        <item m="1" x="5"/>
        <item x="2"/>
        <item x="3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x="3"/>
        <item m="1" x="9"/>
        <item m="1" x="5"/>
        <item x="1"/>
        <item m="1" x="7"/>
        <item m="1" x="6"/>
        <item m="1" x="8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1"/>
      <x v="7"/>
      <x v="4"/>
    </i>
    <i>
      <x v="4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13" firstHeaderRow="2" firstDataRow="2" firstDataCol="3"/>
  <pivotFields count="4">
    <pivotField compact="0" outline="0" showAll="0" defaultSubtotal="0">
      <items count="8">
        <item x="4"/>
        <item x="1"/>
        <item x="3"/>
        <item m="1" x="5"/>
        <item m="1" x="6"/>
        <item m="1" x="7"/>
        <item x="0"/>
        <item x="2"/>
      </items>
    </pivotField>
    <pivotField axis="axisRow" compact="0" outline="0" showAll="0" defaultSubtotal="0">
      <items count="6">
        <item x="2"/>
        <item m="1" x="5"/>
        <item m="1" x="4"/>
        <item m="1" x="3"/>
        <item x="0"/>
        <item x="1"/>
      </items>
    </pivotField>
    <pivotField axis="axisRow" compact="0" outline="0" showAll="0" defaultSubtotal="0">
      <items count="9">
        <item x="4"/>
        <item m="1" x="5"/>
        <item m="1" x="6"/>
        <item m="1" x="7"/>
        <item m="1" x="8"/>
        <item x="0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4"/>
        <item m="1" x="10"/>
        <item x="3"/>
        <item m="1" x="6"/>
        <item m="1" x="8"/>
        <item m="1" x="9"/>
        <item m="1" x="7"/>
        <item x="1"/>
        <item x="0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8"/>
      <x v="5"/>
    </i>
    <i>
      <x v="7"/>
      <x v="6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6" firstHeaderRow="2" firstDataRow="2" firstDataCol="3"/>
  <pivotFields count="4">
    <pivotField compact="0" outline="0" showAll="0" defaultSubtotal="0">
      <items count="10">
        <item m="1" x="4"/>
        <item x="0"/>
        <item m="1" x="7"/>
        <item m="1" x="5"/>
        <item m="1" x="6"/>
        <item m="1" x="8"/>
        <item m="1" x="9"/>
        <item x="1"/>
        <item x="2"/>
        <item x="3"/>
      </items>
    </pivotField>
    <pivotField axis="axisRow" compact="0" outline="0" showAll="0" defaultSubtotal="0">
      <items count="6">
        <item m="1" x="4"/>
        <item m="1" x="5"/>
        <item x="0"/>
        <item m="1" x="3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8"/>
        <item m="1" x="9"/>
        <item m="1" x="7"/>
        <item x="3"/>
        <item m="1" x="6"/>
        <item m="1" x="10"/>
        <item m="1" x="5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 v="2"/>
    </i>
    <i>
      <x v="4"/>
      <x v="4"/>
      <x v="5"/>
    </i>
    <i>
      <x v="8"/>
      <x v="2"/>
      <x v="4"/>
    </i>
    <i>
      <x v="9"/>
      <x v="3"/>
      <x v="4"/>
    </i>
  </rowItems>
  <colItems count="1">
    <i/>
  </colItems>
  <dataFields count="1">
    <dataField name="Scoring" fld="3" baseField="1" baseItem="0"/>
  </dataFields>
  <formats count="11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2" type="button" dataOnly="0" labelOnly="1" outline="0" axis="axisRow" fieldPosition="1"/>
    </format>
    <format dxfId="28">
      <pivotArea field="1" type="button" dataOnly="0" labelOnly="1" outline="0" axis="axisRow" fieldPosition="2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field="0" type="button" dataOnly="0" labelOnly="1" outline="0"/>
    </format>
    <format dxfId="24">
      <pivotArea field="2" type="button" dataOnly="0" labelOnly="1" outline="0" axis="axisRow" fieldPosition="1"/>
    </format>
    <format dxfId="23">
      <pivotArea field="1" type="button" dataOnly="0" labelOnly="1" outline="0" axis="axisRow" fieldPosition="2"/>
    </format>
    <format dxfId="22">
      <pivotArea field="2" type="button" dataOnly="0" labelOnly="1" outline="0" axis="axisRow" fieldPosition="1"/>
    </format>
    <format dxfId="21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9" firstHeaderRow="2" firstDataRow="2" firstDataCol="3"/>
  <pivotFields count="4">
    <pivotField compact="0" outline="0" showAll="0" defaultSubtotal="0">
      <items count="8">
        <item x="0"/>
        <item x="1"/>
        <item m="1" x="4"/>
        <item m="1" x="7"/>
        <item m="1" x="6"/>
        <item m="1" x="5"/>
        <item x="2"/>
        <item x="3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x="3"/>
        <item m="1" x="9"/>
        <item m="1" x="5"/>
        <item x="1"/>
        <item m="1" x="7"/>
        <item m="1" x="6"/>
        <item m="1" x="8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1"/>
      <x v="7"/>
      <x v="4"/>
    </i>
    <i>
      <x v="4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38">
      <pivotArea type="origin" dataOnly="0" labelOnly="1" outline="0" fieldPosition="0"/>
    </format>
    <format dxfId="37">
      <pivotArea field="0" type="button" dataOnly="0" labelOnly="1" outline="0"/>
    </format>
    <format dxfId="36">
      <pivotArea field="1" type="button" dataOnly="0" labelOnly="1" outline="0" axis="axisRow" fieldPosition="2"/>
    </format>
    <format dxfId="35">
      <pivotArea type="topRight" dataOnly="0" labelOnly="1" outline="0" fieldPosition="0"/>
    </format>
    <format dxfId="34">
      <pivotArea outline="0" collapsedLevelsAreSubtotals="1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30" firstHeaderRow="2" firstDataRow="2" firstDataCol="3"/>
  <pivotFields count="4">
    <pivotField compact="0" outline="0" showAll="0" defaultSubtotal="0">
      <items count="8">
        <item x="4"/>
        <item x="1"/>
        <item x="3"/>
        <item m="1" x="5"/>
        <item m="1" x="6"/>
        <item m="1" x="7"/>
        <item x="0"/>
        <item x="2"/>
      </items>
    </pivotField>
    <pivotField axis="axisRow" compact="0" outline="0" showAll="0" defaultSubtotal="0">
      <items count="6">
        <item x="2"/>
        <item m="1" x="5"/>
        <item m="1" x="4"/>
        <item m="1" x="3"/>
        <item x="0"/>
        <item x="1"/>
      </items>
    </pivotField>
    <pivotField axis="axisRow" compact="0" outline="0" showAll="0" defaultSubtotal="0">
      <items count="9">
        <item x="4"/>
        <item m="1" x="5"/>
        <item m="1" x="6"/>
        <item m="1" x="7"/>
        <item m="1" x="8"/>
        <item x="0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4"/>
        <item m="1" x="10"/>
        <item x="3"/>
        <item m="1" x="6"/>
        <item m="1" x="8"/>
        <item m="1" x="9"/>
        <item m="1" x="7"/>
        <item x="1"/>
        <item x="0"/>
        <item x="2"/>
        <item m="1" x="5"/>
      </items>
    </pivotField>
  </pivotFields>
  <rowFields count="3">
    <field x="3"/>
    <field x="2"/>
    <field x="1"/>
  </rowFields>
  <rowItems count="5">
    <i>
      <x/>
      <x/>
      <x/>
    </i>
    <i>
      <x v="2"/>
      <x v="8"/>
      <x v="5"/>
    </i>
    <i>
      <x v="7"/>
      <x v="6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45">
      <pivotArea type="origin" dataOnly="0" labelOnly="1" outline="0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  <format dxfId="42">
      <pivotArea type="topRight" dataOnly="0" labelOnly="1" outline="0" fieldPosition="0"/>
    </format>
    <format dxfId="41">
      <pivotArea outline="0" collapsedLevelsAreSubtotals="1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6">
        <item x="0"/>
        <item m="1" x="4"/>
        <item m="1" x="3"/>
        <item m="1" x="5"/>
        <item x="1"/>
        <item x="2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7">
        <item x="0"/>
        <item m="1" x="3"/>
        <item m="1" x="5"/>
        <item m="1" x="6"/>
        <item m="1" x="4"/>
        <item x="2"/>
        <item x="1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5"/>
        <item m="1" x="4"/>
        <item m="1" x="6"/>
        <item x="1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5"/>
      <x v="6"/>
      <x v="4"/>
    </i>
  </rowItems>
  <colItems count="1">
    <i/>
  </colItems>
  <dataFields count="1">
    <dataField name="Scoring" fld="3" baseField="1" baseItem="0"/>
  </dataFields>
  <formats count="7">
    <format dxfId="52">
      <pivotArea type="origin" dataOnly="0" labelOnly="1" outline="0" fieldPosition="0"/>
    </format>
    <format dxfId="51">
      <pivotArea field="0" type="button" dataOnly="0" labelOnly="1" outline="0"/>
    </format>
    <format dxfId="50">
      <pivotArea field="1" type="button" dataOnly="0" labelOnly="1" outline="0" axis="axisRow" fieldPosition="2"/>
    </format>
    <format dxfId="49">
      <pivotArea type="topRight" dataOnly="0" labelOnly="1" outline="0" fieldPosition="0"/>
    </format>
    <format dxfId="48">
      <pivotArea outline="0" collapsedLevelsAreSubtotals="1" fieldPosition="0"/>
    </format>
    <format dxfId="47">
      <pivotArea field="0" type="button" dataOnly="0" labelOnly="1" outline="0"/>
    </format>
    <format dxfId="4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12" firstHeaderRow="2" firstDataRow="2" firstDataCol="3"/>
  <pivotFields count="4">
    <pivotField compact="0" outline="0" showAll="0" defaultSubtotal="0">
      <items count="10">
        <item x="0"/>
        <item m="1" x="7"/>
        <item m="1" x="5"/>
        <item m="1" x="6"/>
        <item m="1" x="8"/>
        <item m="1" x="9"/>
        <item m="1" x="4"/>
        <item x="1"/>
        <item x="2"/>
        <item x="3"/>
      </items>
    </pivotField>
    <pivotField axis="axisRow" compact="0" outline="0" showAll="0" defaultSubtotal="0">
      <items count="6">
        <item m="1" x="5"/>
        <item x="0"/>
        <item m="1" x="3"/>
        <item m="1" x="4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8"/>
        <item m="1" x="9"/>
        <item m="1" x="7"/>
        <item x="3"/>
        <item m="1" x="6"/>
        <item m="1" x="10"/>
        <item m="1" x="5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 v="1"/>
    </i>
    <i>
      <x v="4"/>
      <x v="4"/>
      <x v="5"/>
    </i>
    <i>
      <x v="8"/>
      <x v="2"/>
      <x v="4"/>
    </i>
    <i>
      <x v="9"/>
      <x v="3"/>
      <x v="4"/>
    </i>
  </rowItems>
  <colItems count="1">
    <i/>
  </colItems>
  <dataFields count="1">
    <dataField name="Scoring" fld="3" baseField="1" baseItem="0"/>
  </dataFields>
  <formats count="11"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2" type="button" dataOnly="0" labelOnly="1" outline="0" axis="axisRow" fieldPosition="1"/>
    </format>
    <format dxfId="60">
      <pivotArea field="1" type="button" dataOnly="0" labelOnly="1" outline="0" axis="axisRow" fieldPosition="2"/>
    </format>
    <format dxfId="59">
      <pivotArea type="topRight" dataOnly="0" labelOnly="1" outline="0" fieldPosition="0"/>
    </format>
    <format dxfId="58">
      <pivotArea outline="0" collapsedLevelsAreSubtotals="1" fieldPosition="0"/>
    </format>
    <format dxfId="57">
      <pivotArea field="0" type="button" dataOnly="0" labelOnly="1" outline="0"/>
    </format>
    <format dxfId="56">
      <pivotArea field="2" type="button" dataOnly="0" labelOnly="1" outline="0" axis="axisRow" fieldPosition="1"/>
    </format>
    <format dxfId="55">
      <pivotArea field="1" type="button" dataOnly="0" labelOnly="1" outline="0" axis="axisRow" fieldPosition="2"/>
    </format>
    <format dxfId="54">
      <pivotArea field="2" type="button" dataOnly="0" labelOnly="1" outline="0" axis="axisRow" fieldPosition="1"/>
    </format>
    <format dxfId="53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6">
        <item x="0"/>
        <item m="1" x="4"/>
        <item m="1" x="3"/>
        <item m="1" x="5"/>
        <item x="1"/>
        <item x="2"/>
      </items>
    </pivotField>
    <pivotField axis="axisRow" compact="0" outline="0" showAll="0" defaultSubtotal="0">
      <items count="6">
        <item x="0"/>
        <item m="1" x="5"/>
        <item m="1" x="4"/>
        <item m="1" x="3"/>
        <item x="1"/>
        <item x="2"/>
      </items>
    </pivotField>
    <pivotField axis="axisRow" compact="0" outline="0" showAll="0" defaultSubtotal="0">
      <items count="7">
        <item x="0"/>
        <item m="1" x="3"/>
        <item m="1" x="5"/>
        <item m="1" x="6"/>
        <item m="1" x="4"/>
        <item x="2"/>
        <item x="1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5"/>
        <item m="1" x="4"/>
        <item m="1" x="6"/>
        <item x="1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5"/>
      <x v="6"/>
      <x v="4"/>
    </i>
  </rowItems>
  <colItems count="1">
    <i/>
  </colItems>
  <dataFields count="1">
    <dataField name="Scoring" fld="3" baseField="1" baseItem="0"/>
  </dataFields>
  <formats count="7">
    <format dxfId="70">
      <pivotArea type="origin" dataOnly="0" labelOnly="1" outline="0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  <format dxfId="67">
      <pivotArea type="topRight" dataOnly="0" labelOnly="1" outline="0" fieldPosition="0"/>
    </format>
    <format dxfId="66">
      <pivotArea outline="0" collapsedLevelsAreSubtotals="1" fieldPosition="0"/>
    </format>
    <format dxfId="65">
      <pivotArea field="0" type="button" dataOnly="0" labelOnly="1" outline="0"/>
    </format>
    <format dxfId="6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zoomScalePageLayoutView="110" workbookViewId="0">
      <pane xSplit="3" ySplit="2" topLeftCell="L3" activePane="bottomRight" state="frozen"/>
      <selection activeCell="D3" sqref="D3"/>
      <selection pane="topRight" activeCell="D3" sqref="D3"/>
      <selection pane="bottomLeft" activeCell="D3" sqref="D3"/>
      <selection pane="bottomRight" activeCell="G7" sqref="G7"/>
    </sheetView>
  </sheetViews>
  <sheetFormatPr defaultColWidth="8.85546875" defaultRowHeight="15.75" x14ac:dyDescent="0.25"/>
  <cols>
    <col min="1" max="1" width="4.7109375" style="14" customWidth="1"/>
    <col min="2" max="2" width="15.85546875" style="14" bestFit="1" customWidth="1"/>
    <col min="3" max="3" width="12.7109375" style="18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855468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30">
        <f>IF('Order of Draw'!$B3="","",'Order of Draw'!A3)</f>
        <v>1</v>
      </c>
      <c r="B3" s="13" t="str">
        <f>IF('Order of Draw'!$B3="","",'Order of Draw'!B3)</f>
        <v>Osseo Maple Grove</v>
      </c>
      <c r="C3" s="13" t="str">
        <f>IF('Order of Draw'!$B3="","",'Order of Draw'!C3)</f>
        <v>Hannah Little</v>
      </c>
      <c r="D3" s="47">
        <v>50</v>
      </c>
      <c r="E3" s="47">
        <v>56</v>
      </c>
      <c r="F3" s="47">
        <v>54</v>
      </c>
      <c r="G3" s="47">
        <v>52</v>
      </c>
      <c r="H3" s="47">
        <v>54</v>
      </c>
      <c r="I3" s="47"/>
      <c r="J3" s="47"/>
      <c r="L3" s="47">
        <v>51</v>
      </c>
      <c r="M3" s="47">
        <v>55</v>
      </c>
      <c r="N3" s="47">
        <v>55</v>
      </c>
      <c r="O3" s="47">
        <v>50</v>
      </c>
      <c r="P3" s="47">
        <v>55</v>
      </c>
      <c r="Q3" s="47"/>
      <c r="R3" s="47"/>
      <c r="S3" s="10"/>
      <c r="T3" s="5">
        <f>(IF(I3&gt;0,(SUM(D3:J3)-MAX(D3:J3)-MIN(D3:J3))*3/5,IF(G3&gt;0,(SUM(D3:H3)-MAX(D3:H3)-MIN(D3:H3)),SUM(D3:F3)))*5/30)</f>
        <v>26.666666666666668</v>
      </c>
      <c r="U3" s="5">
        <f>(IF(Q3&gt;0,(SUM(L3:R3)-MAX(L3:R3)-MIN(L3:R3))*3/5,IF(O3&gt;0,(SUM(L3:P3)-MAX(L3:P3)-MIN(L3:P3)),SUM(L3:N3)))*5/30)</f>
        <v>26.833333333333332</v>
      </c>
      <c r="V3" s="5"/>
      <c r="W3" s="5">
        <f>T3+U3-V3</f>
        <v>53.5</v>
      </c>
      <c r="X3" s="55"/>
      <c r="Y3" s="45"/>
      <c r="AA3" s="69">
        <v>8.819444444444445E-2</v>
      </c>
    </row>
    <row r="4" spans="1:27" x14ac:dyDescent="0.25">
      <c r="A4" s="30">
        <f>IF('Order of Draw'!$B4="","",'Order of Draw'!A4)</f>
        <v>2</v>
      </c>
      <c r="B4" s="13" t="str">
        <f>IF('Order of Draw'!$B4="","",'Order of Draw'!B4)</f>
        <v>Osseo Maple Grove</v>
      </c>
      <c r="C4" s="13" t="str">
        <f>IF('Order of Draw'!$B4="","",'Order of Draw'!C4)</f>
        <v>Anna Ganser</v>
      </c>
      <c r="D4" s="47">
        <v>58</v>
      </c>
      <c r="E4" s="47">
        <v>60</v>
      </c>
      <c r="F4" s="47">
        <v>58</v>
      </c>
      <c r="G4" s="47">
        <v>62</v>
      </c>
      <c r="H4" s="47">
        <v>58</v>
      </c>
      <c r="I4" s="47"/>
      <c r="J4" s="47"/>
      <c r="L4" s="47">
        <v>60</v>
      </c>
      <c r="M4" s="47">
        <v>61</v>
      </c>
      <c r="N4" s="47">
        <v>59</v>
      </c>
      <c r="O4" s="47">
        <v>62</v>
      </c>
      <c r="P4" s="47">
        <v>59</v>
      </c>
      <c r="Q4" s="47"/>
      <c r="R4" s="47"/>
      <c r="S4" s="10"/>
      <c r="T4" s="5">
        <f t="shared" ref="T4:T12" si="0">(IF(I4&gt;0,(SUM(D4:J4)-MAX(D4:J4)-MIN(D4:J4))*3/5,IF(G4&gt;0,(SUM(D4:H4)-MAX(D4:H4)-MIN(D4:H4)),SUM(D4:F4)))*5/30)</f>
        <v>29.333333333333332</v>
      </c>
      <c r="U4" s="5">
        <f t="shared" ref="U4:U12" si="1">(IF(Q4&gt;0,(SUM(L4:R4)-MAX(L4:R4)-MIN(L4:R4))*3/5,IF(O4&gt;0,(SUM(L4:P4)-MAX(L4:P4)-MIN(L4:P4)),SUM(L4:N4)))*5/30)</f>
        <v>30</v>
      </c>
      <c r="V4" s="5"/>
      <c r="W4" s="5">
        <f t="shared" ref="W4:W12" si="2">T4+U4-V4</f>
        <v>59.333333333333329</v>
      </c>
      <c r="X4" s="72" t="s">
        <v>49</v>
      </c>
      <c r="Y4" s="45"/>
      <c r="AA4" s="69"/>
    </row>
    <row r="5" spans="1:27" x14ac:dyDescent="0.25">
      <c r="A5" s="30">
        <f>IF('Order of Draw'!$B5="","",'Order of Draw'!A5)</f>
        <v>3</v>
      </c>
      <c r="B5" s="13" t="str">
        <f>IF('Order of Draw'!$B5="","",'Order of Draw'!B5)</f>
        <v>Osseo Maple Grove</v>
      </c>
      <c r="C5" s="13" t="str">
        <f>IF('Order of Draw'!$B5="","",'Order of Draw'!C5)</f>
        <v>Lizzy McBride</v>
      </c>
      <c r="D5" s="47">
        <v>30</v>
      </c>
      <c r="E5" s="47">
        <v>30</v>
      </c>
      <c r="F5" s="47">
        <v>30</v>
      </c>
      <c r="G5" s="47">
        <v>30</v>
      </c>
      <c r="H5" s="47">
        <v>30</v>
      </c>
      <c r="I5" s="47"/>
      <c r="J5" s="47"/>
      <c r="L5" s="47">
        <v>30</v>
      </c>
      <c r="M5" s="47">
        <v>30</v>
      </c>
      <c r="N5" s="47">
        <v>30</v>
      </c>
      <c r="O5" s="47">
        <v>30</v>
      </c>
      <c r="P5" s="47">
        <v>30</v>
      </c>
      <c r="Q5" s="47"/>
      <c r="R5" s="47"/>
      <c r="S5" s="10"/>
      <c r="T5" s="5">
        <f t="shared" si="0"/>
        <v>15</v>
      </c>
      <c r="U5" s="5">
        <f t="shared" si="1"/>
        <v>15</v>
      </c>
      <c r="V5" s="5"/>
      <c r="W5" s="5">
        <f t="shared" si="2"/>
        <v>30</v>
      </c>
      <c r="X5" s="72" t="s">
        <v>49</v>
      </c>
      <c r="Y5" s="45"/>
      <c r="AA5" s="70"/>
    </row>
    <row r="6" spans="1:27" x14ac:dyDescent="0.25">
      <c r="A6" s="30">
        <f>IF('Order of Draw'!$B6="","",'Order of Draw'!A6)</f>
        <v>4</v>
      </c>
      <c r="B6" s="13" t="str">
        <f>IF('Order of Draw'!$B6="","",'Order of Draw'!B6)</f>
        <v>Stillwater</v>
      </c>
      <c r="C6" s="13" t="str">
        <f>IF('Order of Draw'!$B6="","",'Order of Draw'!C6)</f>
        <v>Grace Gualtieri</v>
      </c>
      <c r="D6" s="47">
        <v>68</v>
      </c>
      <c r="E6" s="47">
        <v>58</v>
      </c>
      <c r="F6" s="47">
        <v>64</v>
      </c>
      <c r="G6" s="47">
        <v>65</v>
      </c>
      <c r="H6" s="47">
        <v>63</v>
      </c>
      <c r="I6" s="47"/>
      <c r="J6" s="47"/>
      <c r="L6" s="47">
        <v>68</v>
      </c>
      <c r="M6" s="47">
        <v>59</v>
      </c>
      <c r="N6" s="47">
        <v>66</v>
      </c>
      <c r="O6" s="47">
        <v>66</v>
      </c>
      <c r="P6" s="47">
        <v>64</v>
      </c>
      <c r="Q6" s="47"/>
      <c r="R6" s="47"/>
      <c r="S6" s="10"/>
      <c r="T6" s="5">
        <f t="shared" si="0"/>
        <v>32</v>
      </c>
      <c r="U6" s="5">
        <f t="shared" si="1"/>
        <v>32.666666666666664</v>
      </c>
      <c r="V6" s="5"/>
      <c r="W6" s="5">
        <f t="shared" si="2"/>
        <v>64.666666666666657</v>
      </c>
      <c r="X6" s="72" t="s">
        <v>49</v>
      </c>
      <c r="Y6" s="45"/>
      <c r="AA6" s="70"/>
    </row>
    <row r="7" spans="1:27" x14ac:dyDescent="0.25">
      <c r="A7" s="30" t="str">
        <f>IF('Order of Draw'!$B7="","",'Order of Draw'!A7)</f>
        <v/>
      </c>
      <c r="B7" s="13" t="str">
        <f>IF('Order of Draw'!$B7="","",'Order of Draw'!B7)</f>
        <v/>
      </c>
      <c r="C7" s="13" t="str">
        <f>IF('Order of Draw'!$B7="","",'Order of Draw'!C7)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0"/>
        <v>0</v>
      </c>
      <c r="U7" s="5">
        <f t="shared" si="1"/>
        <v>0</v>
      </c>
      <c r="V7" s="5"/>
      <c r="W7" s="5">
        <f t="shared" si="2"/>
        <v>0</v>
      </c>
      <c r="X7" s="28"/>
      <c r="Y7" s="45"/>
      <c r="AA7" s="70"/>
    </row>
    <row r="8" spans="1:27" x14ac:dyDescent="0.25">
      <c r="A8" s="30" t="str">
        <f>IF('Order of Draw'!$B8="","",'Order of Draw'!A8)</f>
        <v/>
      </c>
      <c r="B8" s="13" t="str">
        <f>IF('Order of Draw'!$B8="","",'Order of Draw'!B8)</f>
        <v/>
      </c>
      <c r="C8" s="13" t="str">
        <f>IF('Order of Draw'!$B8="","",'Order of Draw'!C8)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  <c r="AA8" s="70"/>
    </row>
    <row r="9" spans="1:27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  <c r="AA9" s="70"/>
    </row>
    <row r="10" spans="1:27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  <c r="AA13" s="70"/>
    </row>
    <row r="14" spans="1:27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70"/>
    </row>
    <row r="15" spans="1:27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70"/>
    </row>
    <row r="16" spans="1:27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70"/>
    </row>
    <row r="17" spans="1:27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70"/>
    </row>
    <row r="18" spans="1:27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70"/>
    </row>
    <row r="19" spans="1:27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70"/>
    </row>
    <row r="20" spans="1:27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70"/>
    </row>
    <row r="21" spans="1:27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70"/>
    </row>
    <row r="22" spans="1:27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70"/>
    </row>
    <row r="23" spans="1:27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70"/>
    </row>
    <row r="24" spans="1:27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70"/>
    </row>
    <row r="25" spans="1:27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70"/>
    </row>
    <row r="26" spans="1:27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70"/>
    </row>
    <row r="27" spans="1:27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70"/>
    </row>
    <row r="28" spans="1:27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70"/>
    </row>
    <row r="29" spans="1:27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70"/>
    </row>
    <row r="30" spans="1:27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70"/>
    </row>
    <row r="31" spans="1:27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L3:R32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3:J32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zoomScalePageLayoutView="110" workbookViewId="0">
      <pane xSplit="3" ySplit="2" topLeftCell="L3" activePane="bottomRight" state="frozen"/>
      <selection activeCell="D3" sqref="D3"/>
      <selection pane="topRight" activeCell="D3" sqref="D3"/>
      <selection pane="bottomLeft" activeCell="D3" sqref="D3"/>
      <selection pane="bottomRight" activeCell="O7" sqref="O7"/>
    </sheetView>
  </sheetViews>
  <sheetFormatPr defaultColWidth="8.85546875" defaultRowHeight="15.75" x14ac:dyDescent="0.25"/>
  <cols>
    <col min="1" max="1" width="4.7109375" style="14" customWidth="1"/>
    <col min="2" max="2" width="15.85546875" style="14" bestFit="1" customWidth="1"/>
    <col min="3" max="3" width="24.28515625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71093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30">
        <f>IF('Order of Draw'!$F3="","",'Order of Draw'!E3)</f>
        <v>1</v>
      </c>
      <c r="B3" s="13" t="str">
        <f>IF('Order of Draw'!$F3="","",'Order of Draw'!F3)</f>
        <v>Osseo Maple Grove</v>
      </c>
      <c r="C3" s="13" t="str">
        <f>IF('Order of Draw'!$F3="","",'Order of Draw'!G3)</f>
        <v>Maddie Peters, Hannah Little</v>
      </c>
      <c r="D3" s="47">
        <v>52</v>
      </c>
      <c r="E3" s="47">
        <v>56</v>
      </c>
      <c r="F3" s="47">
        <v>52</v>
      </c>
      <c r="G3" s="47">
        <v>57</v>
      </c>
      <c r="H3" s="47">
        <v>53</v>
      </c>
      <c r="I3" s="47"/>
      <c r="J3" s="47"/>
      <c r="L3" s="47">
        <v>53</v>
      </c>
      <c r="M3" s="47">
        <v>56</v>
      </c>
      <c r="N3" s="47">
        <v>53</v>
      </c>
      <c r="O3" s="47">
        <v>57</v>
      </c>
      <c r="P3" s="47">
        <v>54</v>
      </c>
      <c r="Q3" s="47"/>
      <c r="R3" s="47"/>
      <c r="S3" s="10"/>
      <c r="T3" s="5">
        <f>(IF(I3&gt;0,(SUM(D3:J3)-MAX(D3:J3)-MIN(D3:J3))*3/5,IF(G3&gt;0,(SUM(D3:H3)-MAX(D3:H3)-MIN(D3:H3)),SUM(D3:F3)))*5/30)</f>
        <v>26.833333333333332</v>
      </c>
      <c r="U3" s="5">
        <f>(IF(Q3&gt;0,(SUM(L3:R3)-MAX(L3:R3)-MIN(L3:R3))*3/5,IF(O3&gt;0,(SUM(L3:P3)-MAX(L3:P3)-MIN(L3:P3)),SUM(L3:N3)))*5/30)</f>
        <v>27.166666666666668</v>
      </c>
      <c r="V3" s="5"/>
      <c r="W3" s="5">
        <f>T3+U3-V3</f>
        <v>54</v>
      </c>
      <c r="X3" s="72" t="s">
        <v>49</v>
      </c>
      <c r="Y3" s="45"/>
      <c r="AA3" s="69">
        <v>9.6527777777777768E-2</v>
      </c>
    </row>
    <row r="4" spans="1:27" x14ac:dyDescent="0.25">
      <c r="A4" s="30">
        <f>IF('Order of Draw'!$F4="","",'Order of Draw'!E4)</f>
        <v>2</v>
      </c>
      <c r="B4" s="13" t="str">
        <f>IF('Order of Draw'!$F4="","",'Order of Draw'!F4)</f>
        <v>Stillwater</v>
      </c>
      <c r="C4" s="13" t="str">
        <f>IF('Order of Draw'!$F4="","",'Order of Draw'!G4)</f>
        <v>Linnea Coltvet, Anna Koenning</v>
      </c>
      <c r="D4" s="47">
        <v>66</v>
      </c>
      <c r="E4" s="47">
        <v>65</v>
      </c>
      <c r="F4" s="47">
        <v>64</v>
      </c>
      <c r="G4" s="47">
        <v>63</v>
      </c>
      <c r="H4" s="47">
        <v>61</v>
      </c>
      <c r="I4" s="47"/>
      <c r="J4" s="47"/>
      <c r="L4" s="47">
        <v>68</v>
      </c>
      <c r="M4" s="47">
        <v>66</v>
      </c>
      <c r="N4" s="47">
        <v>65</v>
      </c>
      <c r="O4" s="47">
        <v>64</v>
      </c>
      <c r="P4" s="47">
        <v>63</v>
      </c>
      <c r="Q4" s="47"/>
      <c r="R4" s="47"/>
      <c r="S4" s="10"/>
      <c r="T4" s="5">
        <f t="shared" ref="T4:T29" si="0">(IF(I4&gt;0,(SUM(D4:J4)-MAX(D4:J4)-MIN(D4:J4))*3/5,IF(G4&gt;0,(SUM(D4:H4)-MAX(D4:H4)-MIN(D4:H4)),SUM(D4:F4)))*5/30)</f>
        <v>32</v>
      </c>
      <c r="U4" s="5">
        <f t="shared" ref="U4:U29" si="1">(IF(Q4&gt;0,(SUM(L4:R4)-MAX(L4:R4)-MIN(L4:R4))*3/5,IF(O4&gt;0,(SUM(L4:P4)-MAX(L4:P4)-MIN(L4:P4)),SUM(L4:N4)))*5/30)</f>
        <v>32.5</v>
      </c>
      <c r="V4" s="5"/>
      <c r="W4" s="5">
        <f>T4+U4-V4</f>
        <v>64.5</v>
      </c>
      <c r="X4" s="72" t="s">
        <v>49</v>
      </c>
      <c r="Y4" s="45"/>
      <c r="AA4" s="69"/>
    </row>
    <row r="5" spans="1:27" x14ac:dyDescent="0.25">
      <c r="A5" s="30">
        <f>IF('Order of Draw'!$F5="","",'Order of Draw'!E5)</f>
        <v>3</v>
      </c>
      <c r="B5" s="13" t="str">
        <f>IF('Order of Draw'!$F5="","",'Order of Draw'!F5)</f>
        <v>Osseo Maple Grove</v>
      </c>
      <c r="C5" s="13" t="str">
        <f>IF('Order of Draw'!$F5="","",'Order of Draw'!G5)</f>
        <v>Zoe Waldron, Caroline Laborde</v>
      </c>
      <c r="D5" s="47">
        <v>51</v>
      </c>
      <c r="E5" s="47">
        <v>58</v>
      </c>
      <c r="F5" s="47">
        <v>53</v>
      </c>
      <c r="G5" s="47">
        <v>54</v>
      </c>
      <c r="H5" s="47">
        <v>53</v>
      </c>
      <c r="I5" s="47"/>
      <c r="J5" s="47"/>
      <c r="L5" s="47">
        <v>53</v>
      </c>
      <c r="M5" s="47">
        <v>60</v>
      </c>
      <c r="N5" s="47">
        <v>53</v>
      </c>
      <c r="O5" s="47">
        <v>56</v>
      </c>
      <c r="P5" s="47">
        <v>54</v>
      </c>
      <c r="Q5" s="47"/>
      <c r="R5" s="47"/>
      <c r="S5" s="10"/>
      <c r="T5" s="5">
        <f t="shared" si="0"/>
        <v>26.666666666666668</v>
      </c>
      <c r="U5" s="5">
        <f t="shared" si="1"/>
        <v>27.166666666666668</v>
      </c>
      <c r="V5" s="5"/>
      <c r="W5" s="5">
        <f>T5+U5-V5</f>
        <v>53.833333333333336</v>
      </c>
      <c r="X5" s="72" t="s">
        <v>49</v>
      </c>
      <c r="Y5" s="45"/>
      <c r="AA5" s="70"/>
    </row>
    <row r="6" spans="1:27" x14ac:dyDescent="0.25">
      <c r="A6" s="30">
        <f>IF('Order of Draw'!$F6="","",'Order of Draw'!E6)</f>
        <v>4</v>
      </c>
      <c r="B6" s="13" t="str">
        <f>IF('Order of Draw'!$F6="","",'Order of Draw'!F6)</f>
        <v>Stillwater</v>
      </c>
      <c r="C6" s="13" t="str">
        <f>IF('Order of Draw'!$F6="","",'Order of Draw'!G6)</f>
        <v>Sophie Ogaard, Grace Zimmer</v>
      </c>
      <c r="D6" s="47">
        <v>68</v>
      </c>
      <c r="E6" s="47">
        <v>68</v>
      </c>
      <c r="F6" s="47">
        <v>67</v>
      </c>
      <c r="G6" s="47">
        <v>68</v>
      </c>
      <c r="H6" s="47">
        <v>68</v>
      </c>
      <c r="I6" s="47"/>
      <c r="J6" s="47"/>
      <c r="L6" s="47">
        <v>70</v>
      </c>
      <c r="M6" s="47">
        <v>69</v>
      </c>
      <c r="N6" s="47">
        <v>69</v>
      </c>
      <c r="O6" s="47">
        <v>68</v>
      </c>
      <c r="P6" s="47">
        <v>70</v>
      </c>
      <c r="Q6" s="47"/>
      <c r="R6" s="47"/>
      <c r="S6" s="10"/>
      <c r="T6" s="5">
        <f t="shared" si="0"/>
        <v>34</v>
      </c>
      <c r="U6" s="5">
        <f t="shared" si="1"/>
        <v>34.666666666666664</v>
      </c>
      <c r="V6" s="5"/>
      <c r="W6" s="5">
        <f>T6+U6-V6</f>
        <v>68.666666666666657</v>
      </c>
      <c r="X6" s="72" t="s">
        <v>49</v>
      </c>
      <c r="Y6" s="45"/>
      <c r="AA6" s="70"/>
    </row>
    <row r="7" spans="1:27" x14ac:dyDescent="0.25">
      <c r="A7" s="30" t="str">
        <f>IF('Order of Draw'!$F7="","",'Order of Draw'!E7)</f>
        <v/>
      </c>
      <c r="B7" s="13" t="str">
        <f>IF('Order of Draw'!$F7="","",'Order of Draw'!F7)</f>
        <v/>
      </c>
      <c r="C7" s="13" t="str">
        <f>IF('Order of Draw'!$F7="","",'Order of Draw'!G7)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0"/>
        <v>0</v>
      </c>
      <c r="U7" s="5">
        <f t="shared" si="1"/>
        <v>0</v>
      </c>
      <c r="V7" s="5"/>
      <c r="W7" s="5">
        <f t="shared" ref="W7:W29" si="2">T7+U7-V7</f>
        <v>0</v>
      </c>
      <c r="X7" s="28"/>
      <c r="Y7" s="45"/>
      <c r="AA7" s="70"/>
    </row>
    <row r="8" spans="1:27" x14ac:dyDescent="0.25">
      <c r="A8" s="30" t="str">
        <f>IF('Order of Draw'!$F8="","",'Order of Draw'!E8)</f>
        <v/>
      </c>
      <c r="B8" s="13" t="str">
        <f>IF('Order of Draw'!$F8="","",'Order of Draw'!F8)</f>
        <v/>
      </c>
      <c r="C8" s="13" t="str">
        <f>IF('Order of Draw'!$F8="","",'Order of Draw'!G8)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  <c r="AA8" s="70"/>
    </row>
    <row r="9" spans="1:27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  <c r="AA9" s="70"/>
    </row>
    <row r="10" spans="1:27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70"/>
    </row>
    <row r="14" spans="1:27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70"/>
    </row>
    <row r="15" spans="1:27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70"/>
    </row>
    <row r="16" spans="1:27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70"/>
    </row>
    <row r="17" spans="1:27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70"/>
    </row>
    <row r="18" spans="1:27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70"/>
    </row>
    <row r="19" spans="1:27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70"/>
    </row>
    <row r="20" spans="1:27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70"/>
    </row>
    <row r="21" spans="1:27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70"/>
    </row>
    <row r="22" spans="1:27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70"/>
    </row>
    <row r="23" spans="1:27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70"/>
    </row>
    <row r="24" spans="1:27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70"/>
    </row>
    <row r="25" spans="1:27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70"/>
    </row>
    <row r="26" spans="1:27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70"/>
    </row>
    <row r="27" spans="1:27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70"/>
    </row>
    <row r="28" spans="1:27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70"/>
    </row>
    <row r="29" spans="1:27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70"/>
    </row>
    <row r="30" spans="1:27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70"/>
    </row>
    <row r="31" spans="1:27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110" zoomScaleNormal="110" zoomScalePageLayoutView="110" workbookViewId="0">
      <pane xSplit="3" ySplit="2" topLeftCell="M3" activePane="bottomRight" state="frozen"/>
      <selection activeCell="D3" sqref="D3"/>
      <selection pane="topRight" activeCell="D3" sqref="D3"/>
      <selection pane="bottomLeft" activeCell="D3" sqref="D3"/>
      <selection pane="bottomRight" activeCell="H7" sqref="H7"/>
    </sheetView>
  </sheetViews>
  <sheetFormatPr defaultColWidth="8.85546875" defaultRowHeight="15.75" x14ac:dyDescent="0.2"/>
  <cols>
    <col min="1" max="1" width="4.7109375" style="15" customWidth="1"/>
    <col min="2" max="2" width="15.85546875" style="15" bestFit="1" customWidth="1"/>
    <col min="3" max="3" width="36.85546875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  <col min="27" max="27" width="9.7109375" customWidth="1"/>
  </cols>
  <sheetData>
    <row r="1" spans="1:27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25">
      <c r="A3" s="57">
        <f>IF('Order of Draw'!$J3="","",'Order of Draw'!I3)</f>
        <v>1</v>
      </c>
      <c r="B3" s="58" t="str">
        <f>IF('Order of Draw'!$J3="","",'Order of Draw'!J3)</f>
        <v>Osseo Maple Grove</v>
      </c>
      <c r="C3" s="58" t="str">
        <f>IF('Order of Draw'!$J3="","",'Order of Draw'!K3)</f>
        <v>Kelly McNamee, Katie Olson, Holly Drazenovich</v>
      </c>
      <c r="D3" s="47">
        <v>50</v>
      </c>
      <c r="E3" s="47">
        <v>51</v>
      </c>
      <c r="F3" s="47">
        <v>47</v>
      </c>
      <c r="G3" s="47">
        <v>51</v>
      </c>
      <c r="H3" s="47">
        <v>48</v>
      </c>
      <c r="I3" s="47"/>
      <c r="J3" s="47"/>
      <c r="L3" s="47">
        <v>50</v>
      </c>
      <c r="M3" s="47">
        <v>51</v>
      </c>
      <c r="N3" s="47">
        <v>48</v>
      </c>
      <c r="O3" s="47">
        <v>53</v>
      </c>
      <c r="P3" s="47">
        <v>48</v>
      </c>
      <c r="Q3" s="47"/>
      <c r="R3" s="47"/>
      <c r="S3" s="10"/>
      <c r="T3" s="5">
        <f>(IF(I3&gt;0,(SUM(D3:J3)-MAX(D3:J3)-MIN(D3:J3))*3/5,IF(G3&gt;0,(SUM(D3:H3)-MAX(D3:H3)-MIN(D3:H3)),SUM(D3:F3)))*5/30)</f>
        <v>24.833333333333332</v>
      </c>
      <c r="U3" s="5">
        <f>(IF(Q3&gt;0,(SUM(L3:R3)-MAX(L3:R3)-MIN(L3:R3))*3/5,IF(O3&gt;0,(SUM(L3:P3)-MAX(L3:P3)-MIN(L3:P3)),SUM(L3:N3)))*5/30)</f>
        <v>24.833333333333332</v>
      </c>
      <c r="V3" s="5"/>
      <c r="W3" s="5">
        <f>T3+U3-V3</f>
        <v>49.666666666666664</v>
      </c>
      <c r="X3" s="55"/>
      <c r="Y3" s="45"/>
      <c r="AA3" s="69">
        <v>0.1361111111111111</v>
      </c>
    </row>
    <row r="4" spans="1:27" x14ac:dyDescent="0.25">
      <c r="A4" s="57">
        <f>IF('Order of Draw'!$J4="","",'Order of Draw'!I4)</f>
        <v>2</v>
      </c>
      <c r="B4" s="58" t="str">
        <f>IF('Order of Draw'!$J4="","",'Order of Draw'!J4)</f>
        <v>Stillwater</v>
      </c>
      <c r="C4" s="58" t="str">
        <f>IF('Order of Draw'!$J4="","",'Order of Draw'!K4)</f>
        <v>Linnea Coltvet, Emily Cossetta, Grace Henke</v>
      </c>
      <c r="D4" s="47">
        <v>64</v>
      </c>
      <c r="E4" s="47">
        <v>67</v>
      </c>
      <c r="F4" s="47">
        <v>65</v>
      </c>
      <c r="G4" s="47">
        <v>64</v>
      </c>
      <c r="H4" s="47">
        <v>56</v>
      </c>
      <c r="I4" s="47"/>
      <c r="J4" s="47"/>
      <c r="L4" s="47">
        <v>67</v>
      </c>
      <c r="M4" s="47">
        <v>67</v>
      </c>
      <c r="N4" s="47">
        <v>67</v>
      </c>
      <c r="O4" s="47">
        <v>65</v>
      </c>
      <c r="P4" s="47">
        <v>57</v>
      </c>
      <c r="Q4" s="47"/>
      <c r="R4" s="47"/>
      <c r="S4" s="10"/>
      <c r="T4" s="5">
        <f>(IF(I4&gt;0,(SUM(D4:J4)-MAX(D4:J4)-MIN(D4:J4))*3/5,IF(G4&gt;0,(SUM(D4:H4)-MAX(D4:H4)-MIN(D4:H4)),SUM(D4:F4)))*5/30)</f>
        <v>32.166666666666664</v>
      </c>
      <c r="U4" s="5">
        <f t="shared" ref="U4:U32" si="0">(IF(Q4&gt;0,(SUM(L4:R4)-MAX(L4:R4)-MIN(L4:R4))*3/5,IF(O4&gt;0,(SUM(L4:P4)-MAX(L4:P4)-MIN(L4:P4)),SUM(L4:N4)))*5/30)</f>
        <v>33.166666666666664</v>
      </c>
      <c r="V4" s="5"/>
      <c r="W4" s="5">
        <f t="shared" ref="W4:W32" si="1">T4+U4-V4</f>
        <v>65.333333333333329</v>
      </c>
      <c r="X4" s="72" t="s">
        <v>49</v>
      </c>
      <c r="Y4" s="45"/>
      <c r="AA4" s="69"/>
    </row>
    <row r="5" spans="1:27" x14ac:dyDescent="0.25">
      <c r="A5" s="57">
        <f>IF('Order of Draw'!$J5="","",'Order of Draw'!I5)</f>
        <v>3</v>
      </c>
      <c r="B5" s="58" t="str">
        <f>IF('Order of Draw'!$J5="","",'Order of Draw'!J5)</f>
        <v>Osseo Maple Grove</v>
      </c>
      <c r="C5" s="58" t="str">
        <f>IF('Order of Draw'!$J5="","",'Order of Draw'!K5)</f>
        <v>Ellie Heitzig, Marie Vanderwarn, Danielle Hawes</v>
      </c>
      <c r="D5" s="47">
        <v>54</v>
      </c>
      <c r="E5" s="47">
        <v>62</v>
      </c>
      <c r="F5" s="47">
        <v>55</v>
      </c>
      <c r="G5" s="47">
        <v>59</v>
      </c>
      <c r="H5" s="47">
        <v>53</v>
      </c>
      <c r="I5" s="47"/>
      <c r="J5" s="47"/>
      <c r="L5" s="47">
        <v>56</v>
      </c>
      <c r="M5" s="47">
        <v>62</v>
      </c>
      <c r="N5" s="47">
        <v>55</v>
      </c>
      <c r="O5" s="47">
        <v>60</v>
      </c>
      <c r="P5" s="47">
        <v>53</v>
      </c>
      <c r="Q5" s="47"/>
      <c r="R5" s="47"/>
      <c r="S5" s="10"/>
      <c r="T5" s="5">
        <f>(IF(I5&gt;0,(SUM(D5:J5)-MAX(D5:J5)-MIN(D5:J5))*3/5,IF(G5&gt;0,(SUM(D5:H5)-MAX(D5:H5)-MIN(D5:H5)),SUM(D5:F5)))*5/30)</f>
        <v>28</v>
      </c>
      <c r="U5" s="5">
        <f t="shared" si="0"/>
        <v>28.5</v>
      </c>
      <c r="V5" s="5"/>
      <c r="W5" s="5">
        <f t="shared" si="1"/>
        <v>56.5</v>
      </c>
      <c r="X5" s="72" t="s">
        <v>49</v>
      </c>
      <c r="Y5" s="45"/>
      <c r="AA5" s="70"/>
    </row>
    <row r="6" spans="1:27" x14ac:dyDescent="0.2">
      <c r="A6" s="57">
        <f>IF('Order of Draw'!$J6="","",'Order of Draw'!I6)</f>
        <v>4</v>
      </c>
      <c r="B6" s="58" t="str">
        <f>IF('Order of Draw'!$J6="","",'Order of Draw'!J6)</f>
        <v>Stillwater</v>
      </c>
      <c r="C6" s="58" t="str">
        <f>IF('Order of Draw'!$J6="","",'Order of Draw'!K6)</f>
        <v>Grace Gualtieri, Anna Koenning, Mamie Thrall</v>
      </c>
      <c r="D6" s="47">
        <v>66</v>
      </c>
      <c r="E6" s="47">
        <v>68</v>
      </c>
      <c r="F6" s="47">
        <v>67</v>
      </c>
      <c r="G6" s="47">
        <v>63</v>
      </c>
      <c r="H6" s="47">
        <v>69</v>
      </c>
      <c r="I6" s="47"/>
      <c r="J6" s="47"/>
      <c r="L6" s="47">
        <v>68</v>
      </c>
      <c r="M6" s="47">
        <v>69</v>
      </c>
      <c r="N6" s="47">
        <v>68</v>
      </c>
      <c r="O6" s="47">
        <v>64</v>
      </c>
      <c r="P6" s="47">
        <v>71</v>
      </c>
      <c r="Q6" s="47"/>
      <c r="R6" s="47"/>
      <c r="S6" s="10"/>
      <c r="T6" s="42">
        <f>(IF(I6&gt;0,(SUM(D6:J6)-MAX(D6:J6)-MIN(D6:J6))*3/5,IF(G6&gt;0,(SUM(D6:H6)-MAX(D6:H6)-MIN(D6:H6)),SUM(D6:F6)))*5/30)</f>
        <v>33.5</v>
      </c>
      <c r="U6" s="42">
        <f t="shared" si="0"/>
        <v>34.166666666666664</v>
      </c>
      <c r="V6" s="42"/>
      <c r="W6" s="42">
        <f t="shared" si="1"/>
        <v>67.666666666666657</v>
      </c>
      <c r="X6" s="27" t="s">
        <v>49</v>
      </c>
      <c r="Y6" s="45"/>
      <c r="AA6" s="70"/>
    </row>
    <row r="7" spans="1:27" x14ac:dyDescent="0.2">
      <c r="A7" s="57" t="str">
        <f>IF('Order of Draw'!$J7="","",'Order of Draw'!I7)</f>
        <v/>
      </c>
      <c r="B7" s="58" t="str">
        <f>IF('Order of Draw'!$J7="","",'Order of Draw'!J7)</f>
        <v/>
      </c>
      <c r="C7" s="58" t="str">
        <f>IF('Order of Draw'!$J7="","",'Order of Draw'!K7)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Y7" s="45"/>
      <c r="AA7" s="70"/>
    </row>
    <row r="8" spans="1:27" x14ac:dyDescent="0.2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X8" s="52"/>
      <c r="Y8" s="45"/>
      <c r="AA8" s="70"/>
    </row>
    <row r="9" spans="1:27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  <c r="AA9" s="70"/>
    </row>
    <row r="10" spans="1:27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  <c r="AA10" s="70"/>
    </row>
    <row r="11" spans="1:27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  <c r="AA11" s="70"/>
    </row>
    <row r="12" spans="1:27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70"/>
    </row>
    <row r="13" spans="1:27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70"/>
    </row>
    <row r="14" spans="1:27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70"/>
    </row>
    <row r="15" spans="1:27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70"/>
    </row>
    <row r="16" spans="1:27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70"/>
    </row>
    <row r="17" spans="1:27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70"/>
    </row>
    <row r="18" spans="1:27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70"/>
    </row>
    <row r="19" spans="1:27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70"/>
    </row>
    <row r="20" spans="1:27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70"/>
    </row>
    <row r="21" spans="1:27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70"/>
    </row>
    <row r="22" spans="1:27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70"/>
    </row>
    <row r="23" spans="1:27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70"/>
    </row>
    <row r="24" spans="1:27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70"/>
    </row>
    <row r="25" spans="1:27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70"/>
    </row>
    <row r="26" spans="1:27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70"/>
    </row>
    <row r="27" spans="1:27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70"/>
    </row>
    <row r="28" spans="1:27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70"/>
    </row>
    <row r="29" spans="1:27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70"/>
    </row>
    <row r="30" spans="1:27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70"/>
    </row>
    <row r="31" spans="1:27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70"/>
    </row>
    <row r="32" spans="1:27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70"/>
    </row>
    <row r="33" spans="20:23" x14ac:dyDescent="0.2">
      <c r="T33" s="43"/>
      <c r="U33" s="43"/>
      <c r="V33" s="44"/>
      <c r="W33" s="33"/>
    </row>
  </sheetData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110" zoomScaleNormal="110" zoomScalePageLayoutView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W8" sqref="W8"/>
    </sheetView>
  </sheetViews>
  <sheetFormatPr defaultColWidth="8.85546875" defaultRowHeight="15.75" x14ac:dyDescent="0.25"/>
  <cols>
    <col min="1" max="1" width="4.7109375" style="14" customWidth="1"/>
    <col min="2" max="2" width="15.85546875" style="14" bestFit="1" customWidth="1"/>
    <col min="3" max="3" width="55.42578125" style="14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  <col min="27" max="27" width="9.7109375" customWidth="1"/>
  </cols>
  <sheetData>
    <row r="1" spans="1:27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8" t="s">
        <v>30</v>
      </c>
    </row>
    <row r="3" spans="1:27" x14ac:dyDescent="0.25">
      <c r="A3" s="30">
        <f>IF('Order of Draw'!$N3="","",'Order of Draw'!M3)</f>
        <v>1</v>
      </c>
      <c r="B3" s="13" t="str">
        <f>IF('Order of Draw'!$N3="","",'Order of Draw'!N3)</f>
        <v>Osseo Maple Grove</v>
      </c>
      <c r="C3" s="13" t="str">
        <f>IF('Order of Draw'!$N3="","",'Order of Draw'!O3)</f>
        <v>Trudeau, Moline Ruohoniemi, Knox, Breidenbach</v>
      </c>
      <c r="D3" s="47">
        <v>46</v>
      </c>
      <c r="E3" s="47">
        <v>51</v>
      </c>
      <c r="F3" s="47">
        <v>54</v>
      </c>
      <c r="G3" s="47">
        <v>50</v>
      </c>
      <c r="H3" s="47">
        <v>51</v>
      </c>
      <c r="I3" s="47"/>
      <c r="J3" s="47"/>
      <c r="L3" s="47">
        <v>48</v>
      </c>
      <c r="M3" s="47">
        <v>51</v>
      </c>
      <c r="N3" s="47">
        <v>54</v>
      </c>
      <c r="O3" s="47">
        <v>51</v>
      </c>
      <c r="P3" s="47">
        <v>52</v>
      </c>
      <c r="Q3" s="47"/>
      <c r="R3" s="47"/>
      <c r="S3" s="10"/>
      <c r="T3" s="5">
        <f>(IF(I3&gt;0,(SUM(D3:J3)-MAX(D3:J3)-MIN(D3:J3))*3/5,IF(G3&gt;0,(SUM(D3:H3)-MAX(D3:H3)-MIN(D3:H3)),SUM(D3:F3)))*5/30)</f>
        <v>25.333333333333332</v>
      </c>
      <c r="U3" s="5">
        <f>(IF(Q3&gt;0,(SUM(L3:R3)-MAX(L3:R3)-MIN(L3:R3))*3/5,IF(O3&gt;0,(SUM(L3:P3)-MAX(L3:P3)-MIN(L3:P3)),SUM(L3:N3)))*5/30)</f>
        <v>25.666666666666668</v>
      </c>
      <c r="V3" s="5"/>
      <c r="W3" s="5">
        <v>0.25</v>
      </c>
      <c r="X3" s="5">
        <f t="shared" ref="X3:X8" si="0">T3+U3-V3+W3</f>
        <v>51.25</v>
      </c>
      <c r="Y3" s="56"/>
      <c r="AA3" s="69">
        <v>0.15833333333333333</v>
      </c>
    </row>
    <row r="4" spans="1:27" x14ac:dyDescent="0.25">
      <c r="A4" s="30">
        <f>IF('Order of Draw'!$N4="","",'Order of Draw'!M4)</f>
        <v>2</v>
      </c>
      <c r="B4" s="13" t="str">
        <f>IF('Order of Draw'!$N4="","",'Order of Draw'!N4)</f>
        <v>Stillwater</v>
      </c>
      <c r="C4" s="13" t="str">
        <f>IF('Order of Draw'!$N4="","",'Order of Draw'!O4)</f>
        <v>Dettman, Finholt, Hoge, Miller, Silva, Shanley, Sheridan, Wrightsman</v>
      </c>
      <c r="D4" s="47">
        <v>63</v>
      </c>
      <c r="E4" s="47">
        <v>58</v>
      </c>
      <c r="F4" s="47">
        <v>66</v>
      </c>
      <c r="G4" s="47">
        <v>62</v>
      </c>
      <c r="H4" s="47">
        <v>62</v>
      </c>
      <c r="I4" s="47"/>
      <c r="J4" s="47"/>
      <c r="L4" s="47">
        <v>66</v>
      </c>
      <c r="M4" s="47">
        <v>58</v>
      </c>
      <c r="N4" s="47">
        <v>67</v>
      </c>
      <c r="O4" s="47">
        <v>63</v>
      </c>
      <c r="P4" s="47">
        <v>64</v>
      </c>
      <c r="Q4" s="47"/>
      <c r="R4" s="47"/>
      <c r="S4" s="10"/>
      <c r="T4" s="5">
        <f>(IF(I4&gt;0,(SUM(D4:J4)-MAX(D4:J4)-MIN(D4:J4))*3/5,IF(G4&gt;0,(SUM(D4:H4)-MAX(D4:H4)-MIN(D4:H4)),SUM(D4:F4)))*5/30)</f>
        <v>31.166666666666668</v>
      </c>
      <c r="U4" s="5">
        <f t="shared" ref="U4" si="1">(IF(Q4&gt;0,(SUM(L4:R4)-MAX(L4:R4)-MIN(L4:R4))*3/5,IF(O4&gt;0,(SUM(L4:P4)-MAX(L4:P4)-MIN(L4:P4)),SUM(L4:N4)))*5/30)</f>
        <v>32.166666666666664</v>
      </c>
      <c r="V4" s="5"/>
      <c r="W4" s="5">
        <v>1</v>
      </c>
      <c r="X4" s="5">
        <f t="shared" si="0"/>
        <v>64.333333333333329</v>
      </c>
      <c r="Y4" s="56"/>
      <c r="AA4" s="69"/>
    </row>
    <row r="5" spans="1:27" x14ac:dyDescent="0.25">
      <c r="A5" s="30">
        <f>IF('Order of Draw'!$N5="","",'Order of Draw'!M5)</f>
        <v>3</v>
      </c>
      <c r="B5" s="13" t="str">
        <f>IF('Order of Draw'!$N5="","",'Order of Draw'!N5)</f>
        <v>Osseo Maple Grove</v>
      </c>
      <c r="C5" s="13" t="str">
        <f>IF('Order of Draw'!$N5="","",'Order of Draw'!O5)</f>
        <v>Little, Waldron, McNamee, Olson, Laborde, Peters, Drazenovich, Prentice</v>
      </c>
      <c r="D5" s="47">
        <v>54</v>
      </c>
      <c r="E5" s="47">
        <v>54</v>
      </c>
      <c r="F5" s="47">
        <v>57</v>
      </c>
      <c r="G5" s="47">
        <v>58</v>
      </c>
      <c r="H5" s="47">
        <v>55</v>
      </c>
      <c r="I5" s="47"/>
      <c r="J5" s="47"/>
      <c r="L5" s="47">
        <v>57</v>
      </c>
      <c r="M5" s="47">
        <v>54</v>
      </c>
      <c r="N5" s="47">
        <v>58</v>
      </c>
      <c r="O5" s="47">
        <v>59</v>
      </c>
      <c r="P5" s="47">
        <v>56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27.666666666666668</v>
      </c>
      <c r="U5" s="5">
        <f t="shared" ref="U5:U32" si="3">(IF(Q5&gt;0,(SUM(L5:R5)-MAX(L5:R5)-MIN(L5:R5))*3/5,IF(O5&gt;0,(SUM(L5:P5)-MAX(L5:P5)-MIN(L5:P5)),SUM(L5:N5)))*5/30)</f>
        <v>28.5</v>
      </c>
      <c r="V5" s="5"/>
      <c r="W5" s="5">
        <v>1</v>
      </c>
      <c r="X5" s="5">
        <f t="shared" si="0"/>
        <v>57.166666666666671</v>
      </c>
      <c r="Y5" s="56"/>
      <c r="AA5" s="70"/>
    </row>
    <row r="6" spans="1:27" x14ac:dyDescent="0.25">
      <c r="A6" s="30">
        <f>IF('Order of Draw'!$N6="","",'Order of Draw'!M6)</f>
        <v>4</v>
      </c>
      <c r="B6" s="13" t="str">
        <f>IF('Order of Draw'!$N6="","",'Order of Draw'!N6)</f>
        <v>Stillwater</v>
      </c>
      <c r="C6" s="13" t="str">
        <f>IF('Order of Draw'!$N6="","",'Order of Draw'!O6)</f>
        <v>Cossetta, Filandrinos, Johnson, Johnson, Summary</v>
      </c>
      <c r="D6" s="47">
        <v>64</v>
      </c>
      <c r="E6" s="47">
        <v>62</v>
      </c>
      <c r="F6" s="47">
        <v>64</v>
      </c>
      <c r="G6" s="47">
        <v>63</v>
      </c>
      <c r="H6" s="47">
        <v>64</v>
      </c>
      <c r="I6" s="47"/>
      <c r="J6" s="47"/>
      <c r="L6" s="47">
        <v>65</v>
      </c>
      <c r="M6" s="47">
        <v>63</v>
      </c>
      <c r="N6" s="47">
        <v>67</v>
      </c>
      <c r="O6" s="47">
        <v>65</v>
      </c>
      <c r="P6" s="47">
        <v>66</v>
      </c>
      <c r="Q6" s="47"/>
      <c r="R6" s="47"/>
      <c r="S6" s="10"/>
      <c r="T6" s="5">
        <f t="shared" si="2"/>
        <v>31.833333333333332</v>
      </c>
      <c r="U6" s="5">
        <f t="shared" si="3"/>
        <v>32.666666666666664</v>
      </c>
      <c r="V6" s="5"/>
      <c r="W6" s="5">
        <v>0.25</v>
      </c>
      <c r="X6" s="5">
        <f t="shared" si="0"/>
        <v>64.75</v>
      </c>
      <c r="Y6" s="55"/>
      <c r="Z6" s="45"/>
      <c r="AA6" s="70"/>
    </row>
    <row r="7" spans="1:27" x14ac:dyDescent="0.25">
      <c r="A7" s="30">
        <f>IF('Order of Draw'!$N7="","",'Order of Draw'!M7)</f>
        <v>5</v>
      </c>
      <c r="B7" s="13" t="str">
        <f>IF('Order of Draw'!$N7="","",'Order of Draw'!N7)</f>
        <v>Osseo Maple Grove</v>
      </c>
      <c r="C7" s="13" t="str">
        <f>IF('Order of Draw'!$N7="","",'Order of Draw'!O7)</f>
        <v>Ganser Heitzig, Vanderwarn, Vrba, Hawes</v>
      </c>
      <c r="D7" s="47">
        <v>57</v>
      </c>
      <c r="E7" s="47">
        <v>60</v>
      </c>
      <c r="F7" s="47">
        <v>58</v>
      </c>
      <c r="G7" s="47">
        <v>60</v>
      </c>
      <c r="H7" s="47">
        <v>65</v>
      </c>
      <c r="I7" s="47"/>
      <c r="J7" s="47"/>
      <c r="L7" s="47">
        <v>60</v>
      </c>
      <c r="M7" s="47">
        <v>61</v>
      </c>
      <c r="N7" s="47">
        <v>59</v>
      </c>
      <c r="O7" s="47">
        <v>62</v>
      </c>
      <c r="P7" s="47">
        <v>66</v>
      </c>
      <c r="Q7" s="47"/>
      <c r="R7" s="47"/>
      <c r="S7" s="10"/>
      <c r="T7" s="5">
        <f t="shared" si="2"/>
        <v>29.666666666666668</v>
      </c>
      <c r="U7" s="5">
        <f t="shared" si="3"/>
        <v>30.5</v>
      </c>
      <c r="V7" s="5"/>
      <c r="W7" s="5">
        <v>0.25</v>
      </c>
      <c r="X7" s="5">
        <f t="shared" si="0"/>
        <v>60.416666666666671</v>
      </c>
      <c r="Y7" s="72" t="s">
        <v>49</v>
      </c>
      <c r="Z7" s="45"/>
      <c r="AA7" s="70"/>
    </row>
    <row r="8" spans="1:27" x14ac:dyDescent="0.25">
      <c r="A8" s="30">
        <f>IF('Order of Draw'!$N8="","",'Order of Draw'!M8)</f>
        <v>6</v>
      </c>
      <c r="B8" s="13" t="str">
        <f>IF('Order of Draw'!$N8="","",'Order of Draw'!N8)</f>
        <v>Stillwater</v>
      </c>
      <c r="C8" s="13" t="str">
        <f>IF('Order of Draw'!$N8="","",'Order of Draw'!O8)</f>
        <v>Coltvet, Gualtieri, Henke, Koenning, Ogaard, Solheim, Thrall, Zimmer</v>
      </c>
      <c r="D8" s="47">
        <v>71</v>
      </c>
      <c r="E8" s="47">
        <v>70</v>
      </c>
      <c r="F8" s="47">
        <v>69</v>
      </c>
      <c r="G8" s="47">
        <v>67</v>
      </c>
      <c r="H8" s="47">
        <v>70</v>
      </c>
      <c r="I8" s="47"/>
      <c r="J8" s="47"/>
      <c r="L8" s="47">
        <v>73</v>
      </c>
      <c r="M8" s="47">
        <v>70</v>
      </c>
      <c r="N8" s="47">
        <v>72</v>
      </c>
      <c r="O8" s="47">
        <v>68</v>
      </c>
      <c r="P8" s="47">
        <v>72</v>
      </c>
      <c r="Q8" s="47"/>
      <c r="R8" s="47"/>
      <c r="S8" s="10"/>
      <c r="T8" s="5">
        <f t="shared" si="2"/>
        <v>34.833333333333336</v>
      </c>
      <c r="U8" s="5">
        <f t="shared" si="3"/>
        <v>35.666666666666664</v>
      </c>
      <c r="V8" s="5"/>
      <c r="W8" s="5">
        <v>1</v>
      </c>
      <c r="X8" s="5">
        <f t="shared" si="0"/>
        <v>71.5</v>
      </c>
      <c r="Y8" s="72" t="s">
        <v>49</v>
      </c>
      <c r="Z8" s="45"/>
      <c r="AA8" s="70"/>
    </row>
    <row r="9" spans="1:27" x14ac:dyDescent="0.25">
      <c r="A9" s="30" t="str">
        <f>IF('Order of Draw'!$N9="","",'Order of Draw'!M9)</f>
        <v/>
      </c>
      <c r="B9" s="13" t="str">
        <f>IF('Order of Draw'!$N9="","",'Order of Draw'!N9)</f>
        <v/>
      </c>
      <c r="C9" s="1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2"/>
        <v>0</v>
      </c>
      <c r="U9" s="5">
        <f t="shared" si="3"/>
        <v>0</v>
      </c>
      <c r="V9" s="5"/>
      <c r="W9" s="5"/>
      <c r="X9" s="5">
        <f t="shared" ref="X9:X32" si="4">T9+U9-V9+W9</f>
        <v>0</v>
      </c>
      <c r="Y9" s="55"/>
      <c r="Z9" s="45"/>
      <c r="AA9" s="70"/>
    </row>
    <row r="10" spans="1:27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2"/>
        <v>0</v>
      </c>
      <c r="U10" s="5">
        <f t="shared" si="3"/>
        <v>0</v>
      </c>
      <c r="V10" s="5"/>
      <c r="W10" s="5"/>
      <c r="X10" s="5">
        <f t="shared" si="4"/>
        <v>0</v>
      </c>
      <c r="Y10" s="55"/>
      <c r="Z10" s="45"/>
      <c r="AA10" s="70"/>
    </row>
    <row r="11" spans="1:27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  <c r="AA11" s="70"/>
    </row>
    <row r="12" spans="1:27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  <c r="AA12" s="70"/>
    </row>
    <row r="13" spans="1:27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  <c r="AA13" s="70"/>
    </row>
    <row r="14" spans="1:27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  <c r="AA14" s="70"/>
    </row>
    <row r="15" spans="1:27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70"/>
    </row>
    <row r="16" spans="1:27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70"/>
    </row>
    <row r="17" spans="1:27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70"/>
    </row>
    <row r="18" spans="1:27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70"/>
    </row>
    <row r="19" spans="1:27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70"/>
    </row>
    <row r="20" spans="1:27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70"/>
    </row>
    <row r="21" spans="1:27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70"/>
    </row>
    <row r="22" spans="1:27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70"/>
    </row>
    <row r="23" spans="1:27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70"/>
    </row>
    <row r="24" spans="1:27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70"/>
    </row>
    <row r="25" spans="1:27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70"/>
    </row>
    <row r="26" spans="1:27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70"/>
    </row>
    <row r="27" spans="1:27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70"/>
    </row>
    <row r="28" spans="1:27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70"/>
    </row>
    <row r="29" spans="1:27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70"/>
    </row>
    <row r="30" spans="1:27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70"/>
    </row>
    <row r="31" spans="1:27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70"/>
    </row>
    <row r="32" spans="1:27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70"/>
    </row>
    <row r="33" spans="25:25" x14ac:dyDescent="0.25">
      <c r="Y33" s="29"/>
    </row>
    <row r="34" spans="25:25" x14ac:dyDescent="0.25">
      <c r="Y34" s="29"/>
    </row>
    <row r="35" spans="25:25" x14ac:dyDescent="0.25">
      <c r="Y35" s="29"/>
    </row>
    <row r="36" spans="25:25" x14ac:dyDescent="0.25">
      <c r="Y36" s="29"/>
    </row>
    <row r="37" spans="25:25" x14ac:dyDescent="0.25">
      <c r="Y37" s="29"/>
    </row>
  </sheetData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C1" workbookViewId="0">
      <selection activeCell="O8" sqref="O8"/>
    </sheetView>
  </sheetViews>
  <sheetFormatPr defaultColWidth="8.85546875" defaultRowHeight="12.75" x14ac:dyDescent="0.2"/>
  <cols>
    <col min="1" max="1" width="3.7109375" customWidth="1"/>
    <col min="2" max="2" width="15.85546875" bestFit="1" customWidth="1"/>
    <col min="3" max="3" width="12.7109375" customWidth="1"/>
    <col min="4" max="5" width="3.7109375" customWidth="1"/>
    <col min="6" max="6" width="15.85546875" bestFit="1" customWidth="1"/>
    <col min="7" max="7" width="24.28515625" bestFit="1" customWidth="1"/>
    <col min="8" max="9" width="3.7109375" customWidth="1"/>
    <col min="10" max="10" width="15.85546875" bestFit="1" customWidth="1"/>
    <col min="11" max="11" width="36.85546875" bestFit="1" customWidth="1"/>
    <col min="12" max="13" width="3.7109375" customWidth="1"/>
    <col min="14" max="14" width="15.85546875" bestFit="1" customWidth="1"/>
    <col min="15" max="15" width="55.42578125" bestFit="1" customWidth="1"/>
    <col min="16" max="16" width="3.42578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71" t="s">
        <v>31</v>
      </c>
      <c r="C3" s="71" t="s">
        <v>32</v>
      </c>
      <c r="E3" s="28">
        <v>1</v>
      </c>
      <c r="F3" s="71" t="s">
        <v>31</v>
      </c>
      <c r="G3" s="71" t="s">
        <v>38</v>
      </c>
      <c r="I3" s="28">
        <v>1</v>
      </c>
      <c r="J3" s="71" t="s">
        <v>31</v>
      </c>
      <c r="K3" s="71" t="s">
        <v>41</v>
      </c>
      <c r="L3" s="28"/>
      <c r="M3" s="28">
        <v>1</v>
      </c>
      <c r="N3" s="71" t="s">
        <v>31</v>
      </c>
      <c r="O3" s="71" t="s">
        <v>50</v>
      </c>
    </row>
    <row r="4" spans="1:15" x14ac:dyDescent="0.2">
      <c r="A4" s="28">
        <f>+A3+1</f>
        <v>2</v>
      </c>
      <c r="B4" s="71" t="s">
        <v>31</v>
      </c>
      <c r="C4" s="71" t="s">
        <v>33</v>
      </c>
      <c r="E4" s="28">
        <f>+E3+1</f>
        <v>2</v>
      </c>
      <c r="F4" s="71" t="s">
        <v>35</v>
      </c>
      <c r="G4" s="71" t="s">
        <v>39</v>
      </c>
      <c r="I4" s="28">
        <f>+I3+1</f>
        <v>2</v>
      </c>
      <c r="J4" s="71" t="s">
        <v>35</v>
      </c>
      <c r="K4" s="71" t="s">
        <v>43</v>
      </c>
      <c r="L4" s="28"/>
      <c r="M4" s="28">
        <f>+M3+1</f>
        <v>2</v>
      </c>
      <c r="N4" s="71" t="s">
        <v>35</v>
      </c>
      <c r="O4" s="71" t="s">
        <v>45</v>
      </c>
    </row>
    <row r="5" spans="1:15" x14ac:dyDescent="0.2">
      <c r="A5" s="28">
        <f t="shared" ref="A5:A32" si="0">+A4+1</f>
        <v>3</v>
      </c>
      <c r="B5" s="71" t="s">
        <v>31</v>
      </c>
      <c r="C5" s="71" t="s">
        <v>34</v>
      </c>
      <c r="E5" s="28">
        <f t="shared" ref="E5:E32" si="1">+E4+1</f>
        <v>3</v>
      </c>
      <c r="F5" s="71" t="s">
        <v>31</v>
      </c>
      <c r="G5" s="71" t="s">
        <v>37</v>
      </c>
      <c r="I5" s="28">
        <f t="shared" ref="I5:I32" si="2">+I4+1</f>
        <v>3</v>
      </c>
      <c r="J5" s="71" t="s">
        <v>31</v>
      </c>
      <c r="K5" s="71" t="s">
        <v>42</v>
      </c>
      <c r="L5" s="28"/>
      <c r="M5" s="28">
        <f t="shared" ref="M5:M32" si="3">+M4+1</f>
        <v>3</v>
      </c>
      <c r="N5" s="71" t="s">
        <v>31</v>
      </c>
      <c r="O5" s="71" t="s">
        <v>46</v>
      </c>
    </row>
    <row r="6" spans="1:15" x14ac:dyDescent="0.2">
      <c r="A6" s="28">
        <f t="shared" si="0"/>
        <v>4</v>
      </c>
      <c r="B6" s="71" t="s">
        <v>35</v>
      </c>
      <c r="C6" s="71" t="s">
        <v>36</v>
      </c>
      <c r="E6" s="28">
        <f t="shared" si="1"/>
        <v>4</v>
      </c>
      <c r="F6" s="71" t="s">
        <v>35</v>
      </c>
      <c r="G6" s="71" t="s">
        <v>40</v>
      </c>
      <c r="I6" s="28">
        <f t="shared" si="2"/>
        <v>4</v>
      </c>
      <c r="J6" s="71" t="s">
        <v>35</v>
      </c>
      <c r="K6" s="71" t="s">
        <v>44</v>
      </c>
      <c r="L6" s="28"/>
      <c r="M6" s="28">
        <f t="shared" si="3"/>
        <v>4</v>
      </c>
      <c r="N6" s="71" t="s">
        <v>35</v>
      </c>
      <c r="O6" s="71" t="s">
        <v>47</v>
      </c>
    </row>
    <row r="7" spans="1:15" x14ac:dyDescent="0.2">
      <c r="A7" s="28">
        <f t="shared" si="0"/>
        <v>5</v>
      </c>
      <c r="B7" s="59"/>
      <c r="C7" s="59"/>
      <c r="E7" s="28">
        <f t="shared" si="1"/>
        <v>5</v>
      </c>
      <c r="F7" s="71"/>
      <c r="G7" s="71"/>
      <c r="I7" s="28">
        <f t="shared" si="2"/>
        <v>5</v>
      </c>
      <c r="J7" s="59"/>
      <c r="K7" s="59"/>
      <c r="L7" s="28"/>
      <c r="M7" s="28">
        <f t="shared" si="3"/>
        <v>5</v>
      </c>
      <c r="N7" s="71" t="s">
        <v>31</v>
      </c>
      <c r="O7" s="71" t="s">
        <v>51</v>
      </c>
    </row>
    <row r="8" spans="1:15" x14ac:dyDescent="0.2">
      <c r="A8" s="28">
        <f t="shared" si="0"/>
        <v>6</v>
      </c>
      <c r="B8" s="59"/>
      <c r="C8" s="59"/>
      <c r="E8" s="28">
        <f t="shared" si="1"/>
        <v>6</v>
      </c>
      <c r="F8" s="59"/>
      <c r="G8" s="59"/>
      <c r="I8" s="28">
        <f t="shared" si="2"/>
        <v>6</v>
      </c>
      <c r="J8" s="59"/>
      <c r="K8" s="59"/>
      <c r="L8" s="28"/>
      <c r="M8" s="28">
        <f t="shared" si="3"/>
        <v>6</v>
      </c>
      <c r="N8" s="71" t="s">
        <v>35</v>
      </c>
      <c r="O8" s="71" t="s">
        <v>48</v>
      </c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tabSelected="1" zoomScale="110" zoomScaleNormal="110" zoomScalePageLayoutView="110" workbookViewId="0">
      <selection activeCell="H17" sqref="H17"/>
    </sheetView>
  </sheetViews>
  <sheetFormatPr defaultColWidth="8.85546875" defaultRowHeight="12.75" x14ac:dyDescent="0.2"/>
  <cols>
    <col min="1" max="1" width="8.42578125" bestFit="1" customWidth="1"/>
    <col min="2" max="2" width="22.42578125" bestFit="1" customWidth="1"/>
    <col min="3" max="3" width="17" customWidth="1"/>
    <col min="4" max="4" width="8.7109375" hidden="1" customWidth="1"/>
    <col min="5" max="5" width="8" bestFit="1" customWidth="1"/>
    <col min="7" max="7" width="8.42578125" bestFit="1" customWidth="1"/>
    <col min="8" max="8" width="25.85546875" bestFit="1" customWidth="1"/>
    <col min="9" max="9" width="17" customWidth="1"/>
    <col min="10" max="10" width="8.7109375" hidden="1" customWidth="1"/>
    <col min="11" max="11" width="8" bestFit="1" customWidth="1"/>
    <col min="12" max="12" width="8.7109375" customWidth="1"/>
    <col min="13" max="13" width="8.42578125" bestFit="1" customWidth="1"/>
    <col min="14" max="14" width="38.85546875" bestFit="1" customWidth="1"/>
    <col min="15" max="15" width="17" customWidth="1"/>
    <col min="16" max="16" width="8.7109375" hidden="1" customWidth="1"/>
    <col min="17" max="17" width="8" bestFit="1" customWidth="1"/>
    <col min="19" max="19" width="8.42578125" bestFit="1" customWidth="1"/>
    <col min="20" max="20" width="55.7109375" bestFit="1" customWidth="1"/>
    <col min="21" max="21" width="17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2" t="s">
        <v>18</v>
      </c>
      <c r="C2" s="63" t="s">
        <v>28</v>
      </c>
      <c r="I2" s="61"/>
    </row>
    <row r="3" spans="1:113" ht="18" x14ac:dyDescent="0.25">
      <c r="B3" s="64" t="s">
        <v>35</v>
      </c>
      <c r="C3" s="65">
        <f>SUMIF($C$10:$C$12,$B3,$E$10:$E$12)+SUMIF($I$10:$I$12,$B3,$K$10:$K$12)+SUMIF($O$10:$O$12,$B3,$Q$10:$Q$12)+SUMIF($U$10:$U$12,$B3,$W$10:$W$12)</f>
        <v>37</v>
      </c>
    </row>
    <row r="4" spans="1:113" ht="18.75" thickBot="1" x14ac:dyDescent="0.3">
      <c r="B4" s="66" t="s">
        <v>31</v>
      </c>
      <c r="C4" s="67">
        <f>SUMIF($C$10:$C$12,$B4,$E$10:$E$12)+SUMIF($I$10:$I$12,$B4,$K$10:$K$12)+SUMIF($O$10:$O$12,$B4,$Q$10:$Q$12)+SUMIF($U$10:$U$12,$B4,$W$10:$W$12)</f>
        <v>10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>
        <f>IF(Duets!$X3="Y",Duets!A3,"")</f>
        <v>1</v>
      </c>
      <c r="CW5" t="str">
        <f>IF(Duets!$X3="Y",Duets!B3,"")</f>
        <v>Osseo Maple Grove</v>
      </c>
      <c r="CX5" t="str">
        <f>IF(Duets!$X3="Y",Duets!C3,"")</f>
        <v>Maddie Peters, Hannah Little</v>
      </c>
      <c r="CY5">
        <f>IF(Duets!$X3="Y",Duets!W3,"")</f>
        <v>54</v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">
      <c r="B6" s="29"/>
      <c r="CQ6" s="29">
        <f>IF(Solos!$X4="Y",Solos!A4,"")</f>
        <v>2</v>
      </c>
      <c r="CR6" s="29" t="str">
        <f>IF(Solos!$X4="Y",Solos!B4,"")</f>
        <v>Osseo Maple Grove</v>
      </c>
      <c r="CS6" s="29" t="str">
        <f>IF(Solos!$X4="Y",Solos!C4,"")</f>
        <v>Anna Ganser</v>
      </c>
      <c r="CT6" s="29">
        <f>IF(Solos!$X4="Y",Solos!W4,"")</f>
        <v>59.333333333333329</v>
      </c>
      <c r="CV6">
        <f>IF(Duets!$X4="Y",Duets!A4,"")</f>
        <v>2</v>
      </c>
      <c r="CW6" t="str">
        <f>IF(Duets!$X4="Y",Duets!B4,"")</f>
        <v>Stillwater</v>
      </c>
      <c r="CX6" t="str">
        <f>IF(Duets!$X4="Y",Duets!C4,"")</f>
        <v>Linnea Coltvet, Anna Koenning</v>
      </c>
      <c r="CY6">
        <f>IF(Duets!$X4="Y",Duets!W4,"")</f>
        <v>64.5</v>
      </c>
      <c r="DA6">
        <f>IF(Trios!$X4="Y",Trios!A4,"")</f>
        <v>2</v>
      </c>
      <c r="DB6" t="str">
        <f>IF(Trios!$X4="Y",Trios!B4,"")</f>
        <v>Stillwater</v>
      </c>
      <c r="DC6" t="str">
        <f>IF(Trios!$X4="Y",Trios!C4,"")</f>
        <v>Linnea Coltvet, Emily Cossetta, Grace Henke</v>
      </c>
      <c r="DD6">
        <f>IF(Trios!$X4="Y",Trios!W4,"")</f>
        <v>65.333333333333329</v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Osseo Maple Grove</v>
      </c>
      <c r="CS7" s="29" t="str">
        <f>IF(Solos!$X5="Y",Solos!C5,"")</f>
        <v>Lizzy McBride</v>
      </c>
      <c r="CT7" s="29">
        <f>IF(Solos!$X5="Y",Solos!W5,"")</f>
        <v>30</v>
      </c>
      <c r="CV7">
        <f>IF(Duets!$X5="Y",Duets!A5,"")</f>
        <v>3</v>
      </c>
      <c r="CW7" t="str">
        <f>IF(Duets!$X5="Y",Duets!B5,"")</f>
        <v>Osseo Maple Grove</v>
      </c>
      <c r="CX7" t="str">
        <f>IF(Duets!$X5="Y",Duets!C5,"")</f>
        <v>Zoe Waldron, Caroline Laborde</v>
      </c>
      <c r="CY7">
        <f>IF(Duets!$X5="Y",Duets!W5,"")</f>
        <v>53.833333333333336</v>
      </c>
      <c r="DA7">
        <f>IF(Trios!$X5="Y",Trios!A5,"")</f>
        <v>3</v>
      </c>
      <c r="DB7" t="str">
        <f>IF(Trios!$X5="Y",Trios!B5,"")</f>
        <v>Osseo Maple Grove</v>
      </c>
      <c r="DC7" t="str">
        <f>IF(Trios!$X5="Y",Trios!C5,"")</f>
        <v>Ellie Heitzig, Marie Vanderwarn, Danielle Hawes</v>
      </c>
      <c r="DD7">
        <f>IF(Trios!$X5="Y",Trios!W5,"")</f>
        <v>56.5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73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4</v>
      </c>
      <c r="CR8" s="29" t="str">
        <f>IF(Solos!$X6="Y",Solos!B6,"")</f>
        <v>Stillwater</v>
      </c>
      <c r="CS8" s="29" t="str">
        <f>IF(Solos!$X6="Y",Solos!C6,"")</f>
        <v>Grace Gualtieri</v>
      </c>
      <c r="CT8" s="29">
        <f>IF(Solos!$X6="Y",Solos!W6,"")</f>
        <v>64.666666666666657</v>
      </c>
      <c r="CV8">
        <f>IF(Duets!$X6="Y",Duets!A6,"")</f>
        <v>4</v>
      </c>
      <c r="CW8" t="str">
        <f>IF(Duets!$X6="Y",Duets!B6,"")</f>
        <v>Stillwater</v>
      </c>
      <c r="CX8" t="str">
        <f>IF(Duets!$X6="Y",Duets!C6,"")</f>
        <v>Sophie Ogaard, Grace Zimmer</v>
      </c>
      <c r="CY8">
        <f>IF(Duets!$X6="Y",Duets!W6,"")</f>
        <v>68.666666666666657</v>
      </c>
      <c r="DA8">
        <f>IF(Trios!$X6="Y",Trios!A6,"")</f>
        <v>4</v>
      </c>
      <c r="DB8" t="str">
        <f>IF(Trios!$X6="Y",Trios!B6,"")</f>
        <v>Stillwater</v>
      </c>
      <c r="DC8" t="str">
        <f>IF(Trios!$X6="Y",Trios!C6,"")</f>
        <v>Grace Gualtieri, Anna Koenning, Mamie Thrall</v>
      </c>
      <c r="DD8">
        <f>IF(Trios!$X6="Y",Trios!W6,"")</f>
        <v>67.666666666666657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74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 t="str">
        <f>IF(Solos!$X7="Y",Solos!A7,"")</f>
        <v/>
      </c>
      <c r="CR9" s="29" t="str">
        <f>IF(Solos!$X7="Y",Solos!B7,"")</f>
        <v/>
      </c>
      <c r="CS9" s="29" t="str">
        <f>IF(Solos!$X7="Y",Solos!C7,"")</f>
        <v/>
      </c>
      <c r="CT9" s="29" t="str">
        <f>IF(Solos!$X7="Y",Solos!W7,"")</f>
        <v/>
      </c>
      <c r="CV9" t="str">
        <f>IF(Duets!$X7="Y",Duets!A7,"")</f>
        <v/>
      </c>
      <c r="CW9" t="str">
        <f>IF(Duets!$X7="Y",Duets!B7,"")</f>
        <v/>
      </c>
      <c r="CX9" t="str">
        <f>IF(Duets!$X7="Y",Duets!C7,"")</f>
        <v/>
      </c>
      <c r="CY9" t="str">
        <f>IF(Duets!$X7="Y",Duets!W7,"")</f>
        <v/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>
        <f>IF(Team!$Y7="Y",Team!A7,"")</f>
        <v>5</v>
      </c>
      <c r="DG9" t="str">
        <f>IF(Team!$Y7="Y",Team!B7,"")</f>
        <v>Osseo Maple Grove</v>
      </c>
      <c r="DH9" t="str">
        <f>IF(Team!$Y7="Y",Team!C7,"")</f>
        <v>Ganser Heitzig, Vanderwarn, Vrba, Hawes</v>
      </c>
      <c r="DI9">
        <f>IF(Team!$Y7="Y",Team!X7,"")</f>
        <v>60.416666666666671</v>
      </c>
    </row>
    <row r="10" spans="1:113" x14ac:dyDescent="0.2">
      <c r="A10">
        <v>64.666666666666657</v>
      </c>
      <c r="B10" s="74" t="s">
        <v>36</v>
      </c>
      <c r="C10" t="s">
        <v>35</v>
      </c>
      <c r="D10" s="49">
        <v>64.666666666666657</v>
      </c>
      <c r="E10" s="53">
        <v>5</v>
      </c>
      <c r="F10" s="53"/>
      <c r="G10">
        <v>68.666666666666657</v>
      </c>
      <c r="H10" t="s">
        <v>40</v>
      </c>
      <c r="I10" t="s">
        <v>35</v>
      </c>
      <c r="J10" s="49">
        <v>68.666666666666657</v>
      </c>
      <c r="K10" s="53">
        <v>7</v>
      </c>
      <c r="L10" s="53"/>
      <c r="M10">
        <v>67.666666666666657</v>
      </c>
      <c r="N10" t="s">
        <v>44</v>
      </c>
      <c r="O10" t="s">
        <v>35</v>
      </c>
      <c r="P10" s="49">
        <v>67.666666666666657</v>
      </c>
      <c r="Q10" s="53">
        <v>7</v>
      </c>
      <c r="R10" s="53"/>
      <c r="S10">
        <v>71.5</v>
      </c>
      <c r="T10" t="s">
        <v>48</v>
      </c>
      <c r="U10" t="s">
        <v>35</v>
      </c>
      <c r="V10" s="49">
        <v>71.5</v>
      </c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>
        <f>IF(Team!$Y8="Y",Team!A8,"")</f>
        <v>6</v>
      </c>
      <c r="DG10" t="str">
        <f>IF(Team!$Y8="Y",Team!B8,"")</f>
        <v>Stillwater</v>
      </c>
      <c r="DH10" t="str">
        <f>IF(Team!$Y8="Y",Team!C8,"")</f>
        <v>Coltvet, Gualtieri, Henke, Koenning, Ogaard, Solheim, Thrall, Zimmer</v>
      </c>
      <c r="DI10">
        <f>IF(Team!$Y8="Y",Team!X8,"")</f>
        <v>71.5</v>
      </c>
    </row>
    <row r="11" spans="1:113" x14ac:dyDescent="0.2">
      <c r="A11">
        <v>59.333333333333329</v>
      </c>
      <c r="B11" s="74" t="s">
        <v>33</v>
      </c>
      <c r="C11" t="s">
        <v>31</v>
      </c>
      <c r="D11" s="49">
        <v>59.333333333333329</v>
      </c>
      <c r="E11" s="53">
        <v>3</v>
      </c>
      <c r="F11" s="53"/>
      <c r="G11">
        <v>64.5</v>
      </c>
      <c r="H11" t="s">
        <v>39</v>
      </c>
      <c r="I11" t="s">
        <v>35</v>
      </c>
      <c r="J11" s="49">
        <v>64.5</v>
      </c>
      <c r="K11" s="53">
        <v>4</v>
      </c>
      <c r="L11" s="53"/>
      <c r="M11">
        <v>65.333333333333329</v>
      </c>
      <c r="N11" t="s">
        <v>43</v>
      </c>
      <c r="O11" t="s">
        <v>35</v>
      </c>
      <c r="P11" s="49">
        <v>65.333333333333329</v>
      </c>
      <c r="Q11" s="53">
        <v>4</v>
      </c>
      <c r="R11" s="53"/>
      <c r="S11">
        <v>60.416666666666671</v>
      </c>
      <c r="T11" t="s">
        <v>51</v>
      </c>
      <c r="U11" t="s">
        <v>31</v>
      </c>
      <c r="V11" s="49">
        <v>60.416666666666671</v>
      </c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">
      <c r="A12">
        <v>30</v>
      </c>
      <c r="B12" s="74" t="s">
        <v>34</v>
      </c>
      <c r="C12" t="s">
        <v>31</v>
      </c>
      <c r="D12" s="49">
        <v>30</v>
      </c>
      <c r="E12" s="53">
        <v>1</v>
      </c>
      <c r="F12" s="53"/>
      <c r="G12">
        <v>54</v>
      </c>
      <c r="H12" t="s">
        <v>38</v>
      </c>
      <c r="I12" t="s">
        <v>31</v>
      </c>
      <c r="J12" s="49">
        <v>54</v>
      </c>
      <c r="K12" s="53">
        <v>2</v>
      </c>
      <c r="L12" s="53"/>
      <c r="M12">
        <v>56.5</v>
      </c>
      <c r="N12" t="s">
        <v>42</v>
      </c>
      <c r="O12" t="s">
        <v>31</v>
      </c>
      <c r="P12" s="49">
        <v>56.5</v>
      </c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G13">
        <v>53.833333333333336</v>
      </c>
      <c r="H13" t="s">
        <v>37</v>
      </c>
      <c r="I13" t="s">
        <v>31</v>
      </c>
      <c r="J13" s="49">
        <v>53.833333333333336</v>
      </c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4"/>
      <c r="C20" s="65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6"/>
      <c r="C21" s="67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73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74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A27">
        <v>64.666666666666657</v>
      </c>
      <c r="B27" s="74" t="s">
        <v>36</v>
      </c>
      <c r="C27" t="s">
        <v>35</v>
      </c>
      <c r="D27" s="49">
        <v>64.666666666666657</v>
      </c>
      <c r="E27" s="53">
        <v>5</v>
      </c>
      <c r="F27" s="53"/>
      <c r="G27">
        <v>68.666666666666657</v>
      </c>
      <c r="H27" t="s">
        <v>40</v>
      </c>
      <c r="I27" t="s">
        <v>35</v>
      </c>
      <c r="J27" s="49">
        <v>68.666666666666657</v>
      </c>
      <c r="K27" s="53">
        <v>7</v>
      </c>
      <c r="L27" s="53"/>
      <c r="M27">
        <v>67.666666666666657</v>
      </c>
      <c r="N27" t="s">
        <v>44</v>
      </c>
      <c r="O27" t="s">
        <v>35</v>
      </c>
      <c r="P27" s="49">
        <v>67.666666666666657</v>
      </c>
      <c r="Q27" s="53">
        <v>7</v>
      </c>
      <c r="R27" s="53"/>
      <c r="S27">
        <v>71.5</v>
      </c>
      <c r="T27" t="s">
        <v>48</v>
      </c>
      <c r="U27" t="s">
        <v>35</v>
      </c>
      <c r="V27" s="49">
        <v>71.5</v>
      </c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A28">
        <v>59.333333333333329</v>
      </c>
      <c r="B28" s="74" t="s">
        <v>33</v>
      </c>
      <c r="C28" t="s">
        <v>31</v>
      </c>
      <c r="D28" s="49">
        <v>59.333333333333329</v>
      </c>
      <c r="E28" s="53">
        <v>3</v>
      </c>
      <c r="F28" s="53"/>
      <c r="G28">
        <v>64.5</v>
      </c>
      <c r="H28" t="s">
        <v>39</v>
      </c>
      <c r="I28" t="s">
        <v>35</v>
      </c>
      <c r="J28" s="49">
        <v>64.5</v>
      </c>
      <c r="K28" s="53">
        <v>4</v>
      </c>
      <c r="L28" s="53"/>
      <c r="M28">
        <v>65.333333333333329</v>
      </c>
      <c r="N28" t="s">
        <v>43</v>
      </c>
      <c r="O28" t="s">
        <v>35</v>
      </c>
      <c r="P28" s="49">
        <v>65.333333333333329</v>
      </c>
      <c r="Q28" s="53">
        <v>4</v>
      </c>
      <c r="R28" s="53"/>
      <c r="S28">
        <v>60.416666666666671</v>
      </c>
      <c r="T28" t="s">
        <v>51</v>
      </c>
      <c r="U28" t="s">
        <v>31</v>
      </c>
      <c r="V28" s="49">
        <v>60.416666666666671</v>
      </c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A29">
        <v>30</v>
      </c>
      <c r="B29" s="74" t="s">
        <v>34</v>
      </c>
      <c r="C29" t="s">
        <v>31</v>
      </c>
      <c r="D29" s="49">
        <v>30</v>
      </c>
      <c r="E29" s="53">
        <v>1</v>
      </c>
      <c r="F29" s="53"/>
      <c r="G29">
        <v>54</v>
      </c>
      <c r="H29" t="s">
        <v>38</v>
      </c>
      <c r="I29" t="s">
        <v>31</v>
      </c>
      <c r="J29" s="49">
        <v>54</v>
      </c>
      <c r="K29" s="53">
        <v>2</v>
      </c>
      <c r="L29" s="53"/>
      <c r="M29">
        <v>56.5</v>
      </c>
      <c r="N29" t="s">
        <v>42</v>
      </c>
      <c r="O29" t="s">
        <v>31</v>
      </c>
      <c r="P29" s="49">
        <v>56.5</v>
      </c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G30">
        <v>53.833333333333336</v>
      </c>
      <c r="H30" t="s">
        <v>37</v>
      </c>
      <c r="I30" t="s">
        <v>31</v>
      </c>
      <c r="J30" s="49">
        <v>53.833333333333336</v>
      </c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2" t="s">
        <v>18</v>
      </c>
      <c r="C36" s="63" t="s">
        <v>28</v>
      </c>
    </row>
    <row r="37" spans="1:113" ht="18" x14ac:dyDescent="0.25">
      <c r="B37" s="64"/>
      <c r="C37" s="65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6"/>
      <c r="C38" s="67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73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74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A44">
        <v>64.666666666666657</v>
      </c>
      <c r="B44" s="74" t="s">
        <v>36</v>
      </c>
      <c r="C44" t="s">
        <v>35</v>
      </c>
      <c r="D44" s="49">
        <v>64.666666666666657</v>
      </c>
      <c r="E44" s="53">
        <v>5</v>
      </c>
      <c r="F44" s="53"/>
      <c r="G44">
        <v>68.666666666666657</v>
      </c>
      <c r="H44" t="s">
        <v>40</v>
      </c>
      <c r="I44" t="s">
        <v>35</v>
      </c>
      <c r="J44" s="49">
        <v>68.666666666666657</v>
      </c>
      <c r="K44" s="53">
        <v>7</v>
      </c>
      <c r="L44" s="53"/>
      <c r="M44">
        <v>67.666666666666657</v>
      </c>
      <c r="N44" t="s">
        <v>44</v>
      </c>
      <c r="O44" t="s">
        <v>35</v>
      </c>
      <c r="P44" s="49">
        <v>67.666666666666657</v>
      </c>
      <c r="Q44" s="53">
        <v>7</v>
      </c>
      <c r="R44" s="53"/>
      <c r="S44">
        <v>71.5</v>
      </c>
      <c r="T44" t="s">
        <v>48</v>
      </c>
      <c r="U44" t="s">
        <v>35</v>
      </c>
      <c r="V44" s="49">
        <v>71.5</v>
      </c>
      <c r="W44" s="53">
        <v>10</v>
      </c>
    </row>
    <row r="45" spans="1:113" x14ac:dyDescent="0.2">
      <c r="A45">
        <v>59.333333333333329</v>
      </c>
      <c r="B45" s="74" t="s">
        <v>33</v>
      </c>
      <c r="C45" t="s">
        <v>31</v>
      </c>
      <c r="D45" s="49">
        <v>59.333333333333329</v>
      </c>
      <c r="E45" s="53">
        <v>3</v>
      </c>
      <c r="F45" s="53"/>
      <c r="G45">
        <v>64.5</v>
      </c>
      <c r="H45" t="s">
        <v>39</v>
      </c>
      <c r="I45" t="s">
        <v>35</v>
      </c>
      <c r="J45" s="49">
        <v>64.5</v>
      </c>
      <c r="K45" s="53">
        <v>4</v>
      </c>
      <c r="L45" s="53"/>
      <c r="M45">
        <v>65.333333333333329</v>
      </c>
      <c r="N45" t="s">
        <v>43</v>
      </c>
      <c r="O45" t="s">
        <v>35</v>
      </c>
      <c r="P45" s="49">
        <v>65.333333333333329</v>
      </c>
      <c r="Q45" s="53">
        <v>4</v>
      </c>
      <c r="R45" s="53"/>
      <c r="S45">
        <v>60.416666666666671</v>
      </c>
      <c r="T45" t="s">
        <v>51</v>
      </c>
      <c r="U45" t="s">
        <v>31</v>
      </c>
      <c r="V45" s="49">
        <v>60.416666666666671</v>
      </c>
      <c r="W45" s="53">
        <v>2</v>
      </c>
    </row>
    <row r="46" spans="1:113" x14ac:dyDescent="0.2">
      <c r="A46">
        <v>30</v>
      </c>
      <c r="B46" s="74" t="s">
        <v>34</v>
      </c>
      <c r="C46" t="s">
        <v>31</v>
      </c>
      <c r="D46" s="49">
        <v>30</v>
      </c>
      <c r="E46" s="53">
        <v>1</v>
      </c>
      <c r="F46" s="53"/>
      <c r="G46">
        <v>54</v>
      </c>
      <c r="H46" t="s">
        <v>38</v>
      </c>
      <c r="I46" t="s">
        <v>31</v>
      </c>
      <c r="J46" s="49">
        <v>54</v>
      </c>
      <c r="K46" s="53">
        <v>2</v>
      </c>
      <c r="L46" s="53"/>
      <c r="M46">
        <v>56.5</v>
      </c>
      <c r="N46" t="s">
        <v>42</v>
      </c>
      <c r="O46" t="s">
        <v>31</v>
      </c>
      <c r="P46" s="49">
        <v>56.5</v>
      </c>
      <c r="Q46" s="53">
        <v>2</v>
      </c>
      <c r="R46" s="53"/>
      <c r="W46" s="53"/>
    </row>
    <row r="47" spans="1:113" x14ac:dyDescent="0.2">
      <c r="E47" s="53"/>
      <c r="F47" s="53"/>
      <c r="G47">
        <v>53.833333333333336</v>
      </c>
      <c r="H47" t="s">
        <v>37</v>
      </c>
      <c r="I47" t="s">
        <v>31</v>
      </c>
      <c r="J47" s="49">
        <v>53.833333333333336</v>
      </c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2012-04-13T20:16:39Z</cp:lastPrinted>
  <dcterms:created xsi:type="dcterms:W3CDTF">2011-04-05T15:51:54Z</dcterms:created>
  <dcterms:modified xsi:type="dcterms:W3CDTF">2017-05-05T14:54:12Z</dcterms:modified>
</cp:coreProperties>
</file>