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hidePivotFieldList="1" defaultThemeVersion="124226"/>
  <bookViews>
    <workbookView xWindow="-120" yWindow="-120" windowWidth="20730" windowHeight="11760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24519"/>
  <pivotCaches>
    <pivotCache cacheId="0" r:id="rId7"/>
    <pivotCache cacheId="1" r:id="rId8"/>
    <pivotCache cacheId="2" r:id="rId9"/>
    <pivotCache cacheId="3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T5" i="14"/>
  <c r="DI34" l="1"/>
  <c r="DH34"/>
  <c r="DG34"/>
  <c r="DF34"/>
  <c r="DI33"/>
  <c r="DH33"/>
  <c r="DG33"/>
  <c r="DF33"/>
  <c r="DI31"/>
  <c r="DH31"/>
  <c r="DG31"/>
  <c r="DF31"/>
  <c r="DI30"/>
  <c r="DH30"/>
  <c r="DG30"/>
  <c r="DF30"/>
  <c r="DI29"/>
  <c r="DH29"/>
  <c r="DG29"/>
  <c r="DF29"/>
  <c r="DI28"/>
  <c r="DH28"/>
  <c r="DG28"/>
  <c r="DF28"/>
  <c r="DI27"/>
  <c r="DH27"/>
  <c r="DG27"/>
  <c r="DF27"/>
  <c r="DI26"/>
  <c r="DH26"/>
  <c r="DG26"/>
  <c r="DF26"/>
  <c r="DI25"/>
  <c r="DH25"/>
  <c r="DG25"/>
  <c r="DF25"/>
  <c r="DI24"/>
  <c r="DH24"/>
  <c r="DG24"/>
  <c r="DF24"/>
  <c r="DI23"/>
  <c r="DH23"/>
  <c r="DG23"/>
  <c r="DF23"/>
  <c r="DI22"/>
  <c r="DH22"/>
  <c r="DG22"/>
  <c r="DF22"/>
  <c r="DI20"/>
  <c r="DH20"/>
  <c r="DG20"/>
  <c r="DF20"/>
  <c r="DI19"/>
  <c r="DH19"/>
  <c r="DG19"/>
  <c r="DF19"/>
  <c r="DI18"/>
  <c r="DH18"/>
  <c r="DG18"/>
  <c r="DF18"/>
  <c r="DI17"/>
  <c r="DH17"/>
  <c r="DG17"/>
  <c r="DF17"/>
  <c r="DI16"/>
  <c r="DH16"/>
  <c r="DG16"/>
  <c r="DF16"/>
  <c r="DI15"/>
  <c r="DH15"/>
  <c r="DG15"/>
  <c r="DF15"/>
  <c r="DI14"/>
  <c r="DH14"/>
  <c r="DG14"/>
  <c r="DF14"/>
  <c r="DI13"/>
  <c r="DH13"/>
  <c r="DG13"/>
  <c r="DF13"/>
  <c r="DI12"/>
  <c r="DH12"/>
  <c r="DG12"/>
  <c r="DF12"/>
  <c r="DI11"/>
  <c r="DH11"/>
  <c r="DG11"/>
  <c r="DF11"/>
  <c r="DI10"/>
  <c r="DH10"/>
  <c r="DG10"/>
  <c r="DF10"/>
  <c r="DI9"/>
  <c r="DH9"/>
  <c r="DG9"/>
  <c r="DF9"/>
  <c r="DI6"/>
  <c r="DD34"/>
  <c r="DC34"/>
  <c r="DB34"/>
  <c r="DA34"/>
  <c r="DD33"/>
  <c r="DC33"/>
  <c r="DB33"/>
  <c r="DA33"/>
  <c r="DD32"/>
  <c r="DC32"/>
  <c r="DB32"/>
  <c r="DA32"/>
  <c r="DD30"/>
  <c r="DC30"/>
  <c r="DB30"/>
  <c r="DA30"/>
  <c r="DD29"/>
  <c r="DC29"/>
  <c r="DB29"/>
  <c r="DA29"/>
  <c r="DD28"/>
  <c r="DC28"/>
  <c r="DB28"/>
  <c r="DA28"/>
  <c r="DD27"/>
  <c r="DC27"/>
  <c r="DB27"/>
  <c r="DA27"/>
  <c r="DD26"/>
  <c r="DC26"/>
  <c r="DB26"/>
  <c r="DA26"/>
  <c r="DD25"/>
  <c r="DC25"/>
  <c r="DB25"/>
  <c r="DA25"/>
  <c r="DD24"/>
  <c r="DC24"/>
  <c r="DB24"/>
  <c r="DA24"/>
  <c r="DD22"/>
  <c r="DC22"/>
  <c r="DB22"/>
  <c r="DA22"/>
  <c r="DD21"/>
  <c r="DC21"/>
  <c r="DB21"/>
  <c r="DA21"/>
  <c r="DD20"/>
  <c r="DC20"/>
  <c r="DB20"/>
  <c r="DA20"/>
  <c r="DD19"/>
  <c r="DC19"/>
  <c r="DB19"/>
  <c r="DA19"/>
  <c r="DD18"/>
  <c r="DC18"/>
  <c r="DB18"/>
  <c r="DA18"/>
  <c r="DD17"/>
  <c r="DC17"/>
  <c r="DB17"/>
  <c r="DA17"/>
  <c r="DD15"/>
  <c r="DC15"/>
  <c r="DB15"/>
  <c r="DA15"/>
  <c r="DD14"/>
  <c r="DC14"/>
  <c r="DB14"/>
  <c r="DA14"/>
  <c r="DD13"/>
  <c r="DC13"/>
  <c r="DB13"/>
  <c r="DA13"/>
  <c r="DD12"/>
  <c r="DC12"/>
  <c r="DB12"/>
  <c r="DA12"/>
  <c r="DD11"/>
  <c r="DC11"/>
  <c r="DB11"/>
  <c r="DA11"/>
  <c r="DD9"/>
  <c r="DC9"/>
  <c r="DB9"/>
  <c r="DA9"/>
  <c r="DD8"/>
  <c r="DD7"/>
  <c r="DD6"/>
  <c r="CY34"/>
  <c r="CX34"/>
  <c r="CW34"/>
  <c r="CV34"/>
  <c r="CY33"/>
  <c r="CX33"/>
  <c r="CW33"/>
  <c r="CV33"/>
  <c r="CY32"/>
  <c r="CX32"/>
  <c r="CW32"/>
  <c r="CV32"/>
  <c r="CY30"/>
  <c r="CX30"/>
  <c r="CW30"/>
  <c r="CV30"/>
  <c r="CY29"/>
  <c r="CX29"/>
  <c r="CW29"/>
  <c r="CV29"/>
  <c r="CY28"/>
  <c r="CX28"/>
  <c r="CW28"/>
  <c r="CV28"/>
  <c r="CY27"/>
  <c r="CX27"/>
  <c r="CW27"/>
  <c r="CV27"/>
  <c r="CY26"/>
  <c r="CX26"/>
  <c r="CW26"/>
  <c r="CV26"/>
  <c r="CY25"/>
  <c r="CX25"/>
  <c r="CW25"/>
  <c r="CV25"/>
  <c r="CY23"/>
  <c r="CX23"/>
  <c r="CW23"/>
  <c r="CV23"/>
  <c r="CY22"/>
  <c r="CX22"/>
  <c r="CW22"/>
  <c r="CV22"/>
  <c r="CY21"/>
  <c r="CX21"/>
  <c r="CW21"/>
  <c r="CV21"/>
  <c r="CY20"/>
  <c r="CX20"/>
  <c r="CW20"/>
  <c r="CV20"/>
  <c r="CY19"/>
  <c r="CX19"/>
  <c r="CW19"/>
  <c r="CV19"/>
  <c r="CY17"/>
  <c r="CX17"/>
  <c r="CW17"/>
  <c r="CV17"/>
  <c r="CY16"/>
  <c r="CX16"/>
  <c r="CW16"/>
  <c r="CV16"/>
  <c r="CY15"/>
  <c r="CX15"/>
  <c r="CW15"/>
  <c r="CV15"/>
  <c r="CY14"/>
  <c r="CX14"/>
  <c r="CW14"/>
  <c r="CV14"/>
  <c r="CY13"/>
  <c r="CX13"/>
  <c r="CW13"/>
  <c r="CV13"/>
  <c r="CY12"/>
  <c r="CX12"/>
  <c r="CW12"/>
  <c r="CV12"/>
  <c r="CY11"/>
  <c r="CX11"/>
  <c r="CW11"/>
  <c r="CV11"/>
  <c r="CY10"/>
  <c r="CY9"/>
  <c r="CY7"/>
  <c r="CT34"/>
  <c r="CS34"/>
  <c r="CR34"/>
  <c r="CQ34"/>
  <c r="CT33"/>
  <c r="CS33"/>
  <c r="CR33"/>
  <c r="CQ33"/>
  <c r="CT32"/>
  <c r="CS32"/>
  <c r="CR32"/>
  <c r="CQ32"/>
  <c r="CT29"/>
  <c r="CS29"/>
  <c r="CR29"/>
  <c r="CQ29"/>
  <c r="CT28"/>
  <c r="CS28"/>
  <c r="CR28"/>
  <c r="CQ28"/>
  <c r="CT27"/>
  <c r="CS27"/>
  <c r="CR27"/>
  <c r="CQ27"/>
  <c r="CT26"/>
  <c r="CS26"/>
  <c r="CR26"/>
  <c r="CQ26"/>
  <c r="CT24"/>
  <c r="CS24"/>
  <c r="CR24"/>
  <c r="CQ24"/>
  <c r="CT23"/>
  <c r="CS23"/>
  <c r="CR23"/>
  <c r="CQ23"/>
  <c r="CT22"/>
  <c r="CS22"/>
  <c r="CR22"/>
  <c r="CQ22"/>
  <c r="CT21"/>
  <c r="CS21"/>
  <c r="CR21"/>
  <c r="CQ21"/>
  <c r="CT20"/>
  <c r="CS20"/>
  <c r="CR20"/>
  <c r="CQ20"/>
  <c r="CT19"/>
  <c r="CS19"/>
  <c r="CR19"/>
  <c r="CQ19"/>
  <c r="CT17"/>
  <c r="CS17"/>
  <c r="CR17"/>
  <c r="CQ17"/>
  <c r="CT16"/>
  <c r="CS16"/>
  <c r="CR16"/>
  <c r="CQ16"/>
  <c r="CT15"/>
  <c r="CS15"/>
  <c r="CR15"/>
  <c r="CQ15"/>
  <c r="CT14"/>
  <c r="CS14"/>
  <c r="CR14"/>
  <c r="CQ14"/>
  <c r="CT13"/>
  <c r="CS13"/>
  <c r="CR13"/>
  <c r="CQ13"/>
  <c r="CT12"/>
  <c r="CS12"/>
  <c r="CR12"/>
  <c r="CQ12"/>
  <c r="CT6"/>
  <c r="I4" i="13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C38" i="14"/>
  <c r="C37"/>
  <c r="C21"/>
  <c r="C20"/>
  <c r="C4"/>
  <c r="C3"/>
  <c r="U32" i="10" l="1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U3"/>
  <c r="T3"/>
  <c r="T6" i="8"/>
  <c r="T5"/>
  <c r="T4"/>
  <c r="T3"/>
  <c r="E4" i="13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CY5" i="14"/>
  <c r="X3" i="10" l="1"/>
  <c r="X4"/>
  <c r="X5"/>
  <c r="DI7" i="14" s="1"/>
  <c r="X6" i="10"/>
  <c r="DI8" i="14" s="1"/>
  <c r="X7" i="10"/>
  <c r="X8"/>
  <c r="X9"/>
  <c r="X10"/>
  <c r="X11"/>
  <c r="X12"/>
  <c r="X13"/>
  <c r="X14"/>
  <c r="X15"/>
  <c r="X16"/>
  <c r="X17"/>
  <c r="X18"/>
  <c r="X19"/>
  <c r="DI21" i="14" s="1"/>
  <c r="X20" i="10"/>
  <c r="X21"/>
  <c r="X22"/>
  <c r="X23"/>
  <c r="X24"/>
  <c r="X25"/>
  <c r="X26"/>
  <c r="X27"/>
  <c r="X28"/>
  <c r="X29"/>
  <c r="X30"/>
  <c r="DI32" i="14" s="1"/>
  <c r="X31" i="10"/>
  <c r="X32"/>
  <c r="C32"/>
  <c r="B32"/>
  <c r="A32"/>
  <c r="C31"/>
  <c r="B31"/>
  <c r="A31"/>
  <c r="C30"/>
  <c r="DH32" i="14" s="1"/>
  <c r="B30" i="10"/>
  <c r="DG32" i="14" s="1"/>
  <c r="A30" i="10"/>
  <c r="DF32" i="14" s="1"/>
  <c r="C29" i="10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DH21" i="14" s="1"/>
  <c r="B19" i="10"/>
  <c r="DG21" i="14" s="1"/>
  <c r="A19" i="10"/>
  <c r="DF21" i="14" s="1"/>
  <c r="C18" i="10"/>
  <c r="B18"/>
  <c r="A18"/>
  <c r="C17"/>
  <c r="B17"/>
  <c r="A17"/>
  <c r="C16"/>
  <c r="B16"/>
  <c r="A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DH8" i="14" s="1"/>
  <c r="B6" i="10"/>
  <c r="DG8" i="14" s="1"/>
  <c r="C5" i="10"/>
  <c r="DH7" i="14" s="1"/>
  <c r="B5" i="10"/>
  <c r="DG7" i="14" s="1"/>
  <c r="C4" i="10"/>
  <c r="DH6" i="14" s="1"/>
  <c r="B4" i="10"/>
  <c r="DG6" i="14" s="1"/>
  <c r="C3" i="10"/>
  <c r="DH5" i="14" s="1"/>
  <c r="B3" i="10"/>
  <c r="DG5" i="14" s="1"/>
  <c r="A3" i="10"/>
  <c r="DF5" i="14" s="1"/>
  <c r="C32" i="11"/>
  <c r="B32"/>
  <c r="A32"/>
  <c r="C31"/>
  <c r="B31"/>
  <c r="A31"/>
  <c r="C30"/>
  <c r="B30"/>
  <c r="A30"/>
  <c r="C29"/>
  <c r="CX31" i="14" s="1"/>
  <c r="B29" i="11"/>
  <c r="CW31" i="14" s="1"/>
  <c r="A29" i="11"/>
  <c r="CV31" i="14" s="1"/>
  <c r="C28" i="11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CX24" i="14" s="1"/>
  <c r="B22" i="11"/>
  <c r="CW24" i="14" s="1"/>
  <c r="A22" i="11"/>
  <c r="CV24" i="14" s="1"/>
  <c r="C21" i="11"/>
  <c r="B21"/>
  <c r="A21"/>
  <c r="C20"/>
  <c r="B20"/>
  <c r="A20"/>
  <c r="C19"/>
  <c r="B19"/>
  <c r="A19"/>
  <c r="C18"/>
  <c r="B18"/>
  <c r="A18"/>
  <c r="C17"/>
  <c r="B17"/>
  <c r="A17"/>
  <c r="C16"/>
  <c r="CX18" i="14" s="1"/>
  <c r="B16" i="11"/>
  <c r="CW18" i="14" s="1"/>
  <c r="A16" i="11"/>
  <c r="CV18" i="14" s="1"/>
  <c r="C15" i="11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CX10" i="14" s="1"/>
  <c r="B8" i="11"/>
  <c r="CW10" i="14" s="1"/>
  <c r="A8" i="11"/>
  <c r="CV10" i="14" s="1"/>
  <c r="C7" i="11"/>
  <c r="CX9" i="14" s="1"/>
  <c r="B7" i="11"/>
  <c r="CW9" i="14" s="1"/>
  <c r="A7" i="11"/>
  <c r="CV9" i="14" s="1"/>
  <c r="C6" i="11"/>
  <c r="CX8" i="14" s="1"/>
  <c r="B6" i="11"/>
  <c r="CW8" i="14" s="1"/>
  <c r="A6" i="11"/>
  <c r="CV8" i="14" s="1"/>
  <c r="C5" i="11"/>
  <c r="CX7" i="14" s="1"/>
  <c r="B5" i="11"/>
  <c r="CW7" i="14" s="1"/>
  <c r="C4" i="11"/>
  <c r="CX6" i="14" s="1"/>
  <c r="B4" i="11"/>
  <c r="CW6" i="14" s="1"/>
  <c r="C3" i="11"/>
  <c r="CX5" i="14" s="1"/>
  <c r="B3" i="11"/>
  <c r="CW5" i="14" s="1"/>
  <c r="A3" i="11"/>
  <c r="CV5" i="14" s="1"/>
  <c r="U32" i="8"/>
  <c r="T32"/>
  <c r="C32"/>
  <c r="B32"/>
  <c r="A32"/>
  <c r="U31"/>
  <c r="T31"/>
  <c r="C31"/>
  <c r="B31"/>
  <c r="A31"/>
  <c r="U30"/>
  <c r="T30"/>
  <c r="C30"/>
  <c r="B30"/>
  <c r="A30"/>
  <c r="U29"/>
  <c r="T29"/>
  <c r="C29"/>
  <c r="DC31" i="14" s="1"/>
  <c r="B29" i="8"/>
  <c r="DB31" i="14" s="1"/>
  <c r="A29" i="8"/>
  <c r="DA31" i="14" s="1"/>
  <c r="U28" i="8"/>
  <c r="T28"/>
  <c r="C28"/>
  <c r="B28"/>
  <c r="A28"/>
  <c r="U27"/>
  <c r="T27"/>
  <c r="C27"/>
  <c r="B27"/>
  <c r="A27"/>
  <c r="U26"/>
  <c r="T26"/>
  <c r="C26"/>
  <c r="B26"/>
  <c r="A26"/>
  <c r="U25"/>
  <c r="T25"/>
  <c r="C25"/>
  <c r="B25"/>
  <c r="A25"/>
  <c r="U24"/>
  <c r="T24"/>
  <c r="C24"/>
  <c r="B24"/>
  <c r="A24"/>
  <c r="U23"/>
  <c r="T23"/>
  <c r="C23"/>
  <c r="B23"/>
  <c r="A23"/>
  <c r="U22"/>
  <c r="T22"/>
  <c r="C22"/>
  <c r="B22"/>
  <c r="A22"/>
  <c r="U21"/>
  <c r="T21"/>
  <c r="C21"/>
  <c r="DC23" i="14" s="1"/>
  <c r="B21" i="8"/>
  <c r="DB23" i="14" s="1"/>
  <c r="A21" i="8"/>
  <c r="DA23" i="14" s="1"/>
  <c r="U20" i="8"/>
  <c r="T20"/>
  <c r="C20"/>
  <c r="B20"/>
  <c r="A20"/>
  <c r="U19"/>
  <c r="T19"/>
  <c r="C19"/>
  <c r="B19"/>
  <c r="A19"/>
  <c r="U18"/>
  <c r="T18"/>
  <c r="C18"/>
  <c r="B18"/>
  <c r="A18"/>
  <c r="U17"/>
  <c r="T17"/>
  <c r="C17"/>
  <c r="B17"/>
  <c r="A17"/>
  <c r="U16"/>
  <c r="T16"/>
  <c r="C16"/>
  <c r="B16"/>
  <c r="A16"/>
  <c r="U15"/>
  <c r="T15"/>
  <c r="C15"/>
  <c r="B15"/>
  <c r="A15"/>
  <c r="U14"/>
  <c r="T14"/>
  <c r="C14"/>
  <c r="DC16" i="14" s="1"/>
  <c r="B14" i="8"/>
  <c r="DB16" i="14" s="1"/>
  <c r="A14" i="8"/>
  <c r="DA16" i="14" s="1"/>
  <c r="U13" i="8"/>
  <c r="T13"/>
  <c r="C13"/>
  <c r="B13"/>
  <c r="A13"/>
  <c r="U12"/>
  <c r="T12"/>
  <c r="C12"/>
  <c r="B12"/>
  <c r="A12"/>
  <c r="U11"/>
  <c r="T11"/>
  <c r="C11"/>
  <c r="B11"/>
  <c r="A11"/>
  <c r="U10"/>
  <c r="T10"/>
  <c r="C10"/>
  <c r="B10"/>
  <c r="A10"/>
  <c r="U9"/>
  <c r="T9"/>
  <c r="C9"/>
  <c r="B9"/>
  <c r="U8"/>
  <c r="T8"/>
  <c r="C8"/>
  <c r="DC10" i="14" s="1"/>
  <c r="B8" i="8"/>
  <c r="DB10" i="14" s="1"/>
  <c r="U7" i="8"/>
  <c r="T7"/>
  <c r="C7"/>
  <c r="B7"/>
  <c r="U6"/>
  <c r="C6"/>
  <c r="DC8" i="14" s="1"/>
  <c r="B6" i="8"/>
  <c r="DB8" i="14" s="1"/>
  <c r="U5" i="8"/>
  <c r="C5"/>
  <c r="DC7" i="14" s="1"/>
  <c r="B5" i="8"/>
  <c r="DB7" i="14" s="1"/>
  <c r="U4" i="8"/>
  <c r="C4"/>
  <c r="DC6" i="14" s="1"/>
  <c r="B4" i="8"/>
  <c r="DB6" i="14" s="1"/>
  <c r="C3" i="8"/>
  <c r="DC5" i="14" s="1"/>
  <c r="B3" i="8"/>
  <c r="DB5" i="14" s="1"/>
  <c r="A3" i="8"/>
  <c r="DA5" i="14" s="1"/>
  <c r="U32" i="11"/>
  <c r="T32"/>
  <c r="U31"/>
  <c r="T31"/>
  <c r="U30"/>
  <c r="T30"/>
  <c r="C32" i="12"/>
  <c r="B32"/>
  <c r="A32"/>
  <c r="C31"/>
  <c r="B31"/>
  <c r="A31"/>
  <c r="C30"/>
  <c r="B30"/>
  <c r="A30"/>
  <c r="C29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/>
  <c r="A27"/>
  <c r="C26"/>
  <c r="B26"/>
  <c r="A26"/>
  <c r="C25"/>
  <c r="B25"/>
  <c r="A25"/>
  <c r="C24"/>
  <c r="B24"/>
  <c r="A24"/>
  <c r="C23"/>
  <c r="CS25" i="14" s="1"/>
  <c r="B23" i="12"/>
  <c r="CR25" i="14" s="1"/>
  <c r="A23" i="12"/>
  <c r="CQ25" i="14" s="1"/>
  <c r="C22" i="1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CS18" i="14" s="1"/>
  <c r="B16" i="12"/>
  <c r="CR18" i="14" s="1"/>
  <c r="A16" i="12"/>
  <c r="CQ18" i="14" s="1"/>
  <c r="C15" i="12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CS11" i="14" s="1"/>
  <c r="B9" i="12"/>
  <c r="CR11" i="14" s="1"/>
  <c r="A9" i="12"/>
  <c r="CQ11" i="14" s="1"/>
  <c r="C8" i="12"/>
  <c r="CS10" i="14" s="1"/>
  <c r="B8" i="12"/>
  <c r="CR10" i="14" s="1"/>
  <c r="C7" i="12"/>
  <c r="CS9" i="14" s="1"/>
  <c r="B7" i="12"/>
  <c r="CR9" i="14" s="1"/>
  <c r="C6" i="12"/>
  <c r="CS8" i="14" s="1"/>
  <c r="B6" i="12"/>
  <c r="CR8" i="14" s="1"/>
  <c r="C5" i="12"/>
  <c r="CS7" i="14" s="1"/>
  <c r="B5" i="12"/>
  <c r="CR7" i="14" s="1"/>
  <c r="C4" i="12"/>
  <c r="CS6" i="14" s="1"/>
  <c r="B4" i="12"/>
  <c r="CR6" i="14" s="1"/>
  <c r="C3" i="12"/>
  <c r="CS5" i="14" s="1"/>
  <c r="B3" i="12"/>
  <c r="CR5" i="14" s="1"/>
  <c r="A3" i="12"/>
  <c r="CQ5" i="14" s="1"/>
  <c r="U32" i="1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A4" i="1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T4" i="11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U3"/>
  <c r="U3" i="8"/>
  <c r="T3" i="11"/>
  <c r="T4" i="12"/>
  <c r="U4"/>
  <c r="T5"/>
  <c r="U5"/>
  <c r="T6"/>
  <c r="U6"/>
  <c r="T7"/>
  <c r="U7"/>
  <c r="T8"/>
  <c r="U8"/>
  <c r="T9"/>
  <c r="U9"/>
  <c r="T10"/>
  <c r="U10"/>
  <c r="T11"/>
  <c r="U11"/>
  <c r="T12"/>
  <c r="U12"/>
  <c r="T3"/>
  <c r="U3"/>
  <c r="W3" i="11" l="1"/>
  <c r="W11"/>
  <c r="W27"/>
  <c r="W19"/>
  <c r="W4"/>
  <c r="CY6" i="14" s="1"/>
  <c r="W29" i="11"/>
  <c r="CY31" i="14" s="1"/>
  <c r="W28" i="11"/>
  <c r="W25"/>
  <c r="W24"/>
  <c r="W23"/>
  <c r="W22"/>
  <c r="CY24" i="14" s="1"/>
  <c r="W21" i="11"/>
  <c r="W20"/>
  <c r="W17"/>
  <c r="W15"/>
  <c r="W13"/>
  <c r="W9"/>
  <c r="W7"/>
  <c r="W6"/>
  <c r="CY8" i="14" s="1"/>
  <c r="W30" i="11"/>
  <c r="W31"/>
  <c r="W32"/>
  <c r="W5" i="8"/>
  <c r="W7"/>
  <c r="DI5" i="14"/>
  <c r="W8" i="8"/>
  <c r="DD10" i="14" s="1"/>
  <c r="W3" i="8"/>
  <c r="W9"/>
  <c r="W10"/>
  <c r="W11"/>
  <c r="W12"/>
  <c r="W13"/>
  <c r="W14"/>
  <c r="DD16" i="14" s="1"/>
  <c r="W15" i="8"/>
  <c r="W16"/>
  <c r="W17"/>
  <c r="W18"/>
  <c r="W19"/>
  <c r="W20"/>
  <c r="W21"/>
  <c r="DD23" i="14" s="1"/>
  <c r="W22" i="8"/>
  <c r="W23"/>
  <c r="W24"/>
  <c r="W25"/>
  <c r="W26"/>
  <c r="W27"/>
  <c r="W28"/>
  <c r="W29"/>
  <c r="DD31" i="14" s="1"/>
  <c r="W30" i="8"/>
  <c r="W31"/>
  <c r="W32"/>
  <c r="W3" i="12"/>
  <c r="W7"/>
  <c r="CT9" i="14" s="1"/>
  <c r="W6" i="12"/>
  <c r="CT8" i="14" s="1"/>
  <c r="W5" i="12"/>
  <c r="CT7" i="14" s="1"/>
  <c r="W4" i="12"/>
  <c r="W4" i="8"/>
  <c r="W6"/>
  <c r="W16" i="11"/>
  <c r="CY18" i="14" s="1"/>
  <c r="W14" i="11"/>
  <c r="W12"/>
  <c r="W10"/>
  <c r="W8"/>
  <c r="W5"/>
  <c r="W26"/>
  <c r="W18"/>
  <c r="W11" i="12"/>
  <c r="W12"/>
  <c r="W10"/>
  <c r="W9"/>
  <c r="CT11" i="14" s="1"/>
  <c r="W8" i="12"/>
  <c r="CT10" i="14" s="1"/>
  <c r="W13" i="12"/>
  <c r="W14"/>
  <c r="W15"/>
  <c r="W16"/>
  <c r="CT18" i="14" s="1"/>
  <c r="W17" i="12"/>
  <c r="W18"/>
  <c r="W19"/>
  <c r="W20"/>
  <c r="W21"/>
  <c r="W22"/>
  <c r="W23"/>
  <c r="CT25" i="14" s="1"/>
  <c r="W24" i="12"/>
  <c r="W25"/>
  <c r="W26"/>
  <c r="W27"/>
  <c r="W28"/>
  <c r="CT30" i="14" s="1"/>
  <c r="W29" i="12"/>
  <c r="CT31" i="14" s="1"/>
  <c r="W30" i="12"/>
  <c r="W31"/>
  <c r="W32"/>
  <c r="A7" i="10"/>
  <c r="A6" i="8"/>
  <c r="DA8" i="14" s="1"/>
  <c r="A9" i="8"/>
  <c r="A11" i="10"/>
  <c r="A4" i="8"/>
  <c r="DA6" i="14" s="1"/>
  <c r="A15" i="10"/>
  <c r="A5" i="8"/>
  <c r="DA7" i="14" s="1"/>
  <c r="A5" i="12"/>
  <c r="CQ7" i="14" s="1"/>
  <c r="A8" i="12"/>
  <c r="CQ10" i="14" s="1"/>
  <c r="A8" i="10"/>
  <c r="A7" i="12"/>
  <c r="CQ9" i="14" s="1"/>
  <c r="A7" i="8"/>
  <c r="A5" i="11"/>
  <c r="CV7" i="14" s="1"/>
  <c r="A5" i="10"/>
  <c r="DF7" i="14" s="1"/>
  <c r="A9" i="10"/>
  <c r="A13"/>
  <c r="A4" i="12"/>
  <c r="CQ6" i="14" s="1"/>
  <c r="A4" i="10"/>
  <c r="DF6" i="14" s="1"/>
  <c r="A12" i="10"/>
  <c r="A6" i="12"/>
  <c r="CQ8" i="14" s="1"/>
  <c r="A8" i="8"/>
  <c r="DA10" i="14" s="1"/>
  <c r="A4" i="11"/>
  <c r="CV6" i="14" s="1"/>
  <c r="A6" i="10"/>
  <c r="DF8" i="14" s="1"/>
  <c r="A10" i="10"/>
  <c r="A14"/>
  <c r="DD5" i="14" l="1"/>
</calcChain>
</file>

<file path=xl/sharedStrings.xml><?xml version="1.0" encoding="utf-8"?>
<sst xmlns="http://schemas.openxmlformats.org/spreadsheetml/2006/main" count="340" uniqueCount="57">
  <si>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</si>
  <si>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</si>
  <si>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</si>
  <si>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</si>
  <si>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</si>
  <si>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</si>
  <si>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</si>
  <si>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</si>
  <si>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</si>
  <si>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</si>
  <si>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</si>
  <si>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</si>
  <si>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</si>
  <si>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</si>
  <si>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</si>
  <si>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</si>
  <si>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</si>
  <si>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</si>
  <si>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</si>
  <si>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</si>
  <si>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</si>
  <si>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</si>
  <si>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</si>
  <si>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</si>
  <si>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</si>
  <si>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</si>
  <si>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</si>
  <si>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</si>
  <si>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</si>
  <si>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</si>
  <si>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Routine Time</t>
  </si>
  <si>
    <t>OMGPC</t>
  </si>
  <si>
    <t>Trudy Trudeau</t>
  </si>
  <si>
    <t>Zoe Waldron</t>
  </si>
  <si>
    <t>Sophie Cataldo</t>
  </si>
  <si>
    <t>CH</t>
  </si>
  <si>
    <t>Ava Rosengren</t>
  </si>
  <si>
    <t>Katie Olsen</t>
  </si>
  <si>
    <t>Samantha Alexon</t>
  </si>
  <si>
    <t>Riya Javeri, Rachel Knox</t>
  </si>
  <si>
    <t>Heather Breidenbach, Jess Ruohoniemi</t>
  </si>
  <si>
    <t>Emma Bauernfeind, Sage Ramberg</t>
  </si>
  <si>
    <t>Sofia Cedillo, Madeline Mueller</t>
  </si>
  <si>
    <t>Katie Olsen, Zoe Waldron</t>
  </si>
  <si>
    <t>Samantha Alexon, Karina Kaplan</t>
  </si>
  <si>
    <t>Katie Edwards, Hayley Heiss, Katie Moline</t>
  </si>
  <si>
    <t>Marissa Foy, Jayden Kline, Lucille Rosengren</t>
  </si>
  <si>
    <t>Kate Nymark, Lisette Torres, Lorelei Wilson</t>
  </si>
  <si>
    <t>Beatrice Carter, Tatiana Martin-Gonzalez, Lesly Zhagnay Angamarca</t>
  </si>
  <si>
    <t>Emma Bauernfeind, Heather Breidenbach, Katie Edwards, Hayley Heiss, Cindy Li, Katie Moline, Sage Ramberg, Jessica Ruohoniemi</t>
  </si>
  <si>
    <t>Mikaela Crosby, Paulina Frayman, Katie Knox, Lisette Torres, Savanna Woods</t>
  </si>
  <si>
    <t>Sophie Cataldo, Riya Javeri, Rachel Knox, Kate Nymark, Trudy Trudeau, Lorelei Wilson</t>
  </si>
  <si>
    <t>Ava Rosengren, Sofia Cedillo, Marissa Foy, Karina Kaplan, Jayden Kline, Madeline Mueller, Lucille Rosengren</t>
  </si>
  <si>
    <t>Y</t>
  </si>
  <si>
    <t>:55</t>
  </si>
  <si>
    <t>:51</t>
  </si>
  <si>
    <t>:56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</si>
</sst>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(* #,##0.0000_);_(* \(#,##0.0000\);_(* &quot;-&quot;??_);_(@_)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DFE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4" borderId="15" xfId="0" applyFont="1" applyFill="1" applyBorder="1" applyAlignment="1">
      <alignment wrapText="1"/>
    </xf>
    <xf numFmtId="0" fontId="10" fillId="4" borderId="15" xfId="0" applyFont="1" applyFill="1" applyBorder="1" applyAlignment="1">
      <alignment vertical="center"/>
    </xf>
    <xf numFmtId="0" fontId="11" fillId="0" borderId="16" xfId="0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20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137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mille Gross" refreshedDate="43579.458182986113" createdVersion="4" refreshedVersion="6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9">
        <s v=""/>
        <n v="3"/>
        <n v="4"/>
        <n v="5"/>
        <n v="6"/>
        <n v="27" u="1"/>
        <n v="14" u="1"/>
        <n v="2" u="1"/>
        <n v="20" u="1"/>
      </sharedItems>
    </cacheField>
    <cacheField name="School Name" numFmtId="0">
      <sharedItems count="6">
        <s v=""/>
        <s v="OMGPC"/>
        <s v="CH"/>
        <s v="Edina" u="1"/>
        <s v="Hopkins" u="1"/>
        <s v="Wayzata" u="1"/>
      </sharedItems>
    </cacheField>
    <cacheField name="Duet Names" numFmtId="0">
      <sharedItems count="9">
        <s v=""/>
        <s v="Emma Bauernfeind, Sage Ramberg"/>
        <s v="Sofia Cedillo, Madeline Mueller"/>
        <s v="Katie Olsen, Zoe Waldron"/>
        <s v="Samantha Alexon, Karina Kaplan"/>
        <s v="Duet 7" u="1"/>
        <s v="Duet 10" u="1"/>
        <s v="Duet 2" u="1"/>
        <s v="Duet 4" u="1"/>
      </sharedItems>
    </cacheField>
    <cacheField name="Score" numFmtId="0">
      <sharedItems containsMixedTypes="1" containsNumber="1" minValue="0" maxValue="68.699999999999989" count="11">
        <s v=""/>
        <n v="58.833333333333336"/>
        <n v="51.333333333333336"/>
        <n v="58.666666666666671"/>
        <n v="51.666666666666671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mille Gross" refreshedDate="43579.458183101851" createdVersion="4" refreshedVersion="6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8">
        <s v=""/>
        <n v="3"/>
        <n v="4"/>
        <n v="12" u="1"/>
        <n v="6" u="1"/>
        <n v="27" u="1"/>
        <n v="2" u="1"/>
        <n v="19" u="1"/>
      </sharedItems>
    </cacheField>
    <cacheField name="School Name" numFmtId="0">
      <sharedItems count="6">
        <s v=""/>
        <s v="OMGPC"/>
        <s v="CH"/>
        <s v="Edina" u="1"/>
        <s v="Hopkins" u="1"/>
        <s v="Wayzata" u="1"/>
      </sharedItems>
    </cacheField>
    <cacheField name="Trio Names" numFmtId="0">
      <sharedItems count="7">
        <s v=""/>
        <s v="Kate Nymark, Lisette Torres, Lorelei Wilson"/>
        <s v="Beatrice Carter, Tatiana Martin-Gonzalez, Lesly Zhagnay Angamarca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9">
        <s v=""/>
        <n v="53.833333333333329"/>
        <n v="50.5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mille Gross" refreshedDate="43579.45818321759" createdVersion="4" refreshedVersion="6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5">
        <s v=""/>
        <n v="3"/>
        <n v="4"/>
        <n v="28" u="1"/>
        <n v="17" u="1"/>
      </sharedItems>
    </cacheField>
    <cacheField name="School Name" numFmtId="0">
      <sharedItems count="6">
        <s v=""/>
        <s v="OMGPC"/>
        <s v="CH"/>
        <s v="Edina" u="1"/>
        <s v="Hopkins" u="1"/>
        <s v="Wayzata" u="1"/>
      </sharedItems>
    </cacheField>
    <cacheField name="Team Names" numFmtId="0">
      <sharedItems count="6">
        <s v=""/>
        <s v="Sophie Cataldo, Riya Javeri, Rachel Knox, Kate Nymark, Trudy Trudeau, Lorelei Wilson"/>
        <s v="Ava Rosengren, Sofia Cedillo, Marissa Foy, Karina Kaplan, Jayden Kline, Madeline Mueller, Lucille Rosengren"/>
        <s v="Team 3" u="1"/>
        <s v="Team 7" u="1"/>
        <s v="Team 8" u="1"/>
      </sharedItems>
    </cacheField>
    <cacheField name="Score" numFmtId="0">
      <sharedItems containsMixedTypes="1" containsNumber="1" minValue="0" maxValue="66.5" count="9">
        <s v=""/>
        <n v="54.166666666666671"/>
        <n v="52.25"/>
        <n v="0" u="1"/>
        <n v="51.5" u="1"/>
        <n v="61.2" u="1"/>
        <n v="65.900000000000006" u="1"/>
        <n v="53.666666666666671" u="1"/>
        <n v="6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amille Gross" refreshedDate="43579.458183333336" createdVersion="4" refreshedVersion="6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2">
        <s v=""/>
        <n v="3"/>
        <n v="4"/>
        <n v="5"/>
        <n v="6"/>
        <n v="26" u="1"/>
        <n v="27" u="1"/>
        <n v="14" u="1"/>
        <n v="7" u="1"/>
        <n v="2" u="1"/>
        <n v="1" u="1"/>
        <n v="21" u="1"/>
      </sharedItems>
    </cacheField>
    <cacheField name="School Name" numFmtId="0">
      <sharedItems count="6">
        <s v=""/>
        <s v="OMGPC"/>
        <s v="CH"/>
        <s v="Edina" u="1"/>
        <s v="Hopkins" u="1"/>
        <s v="Wayzata" u="1"/>
      </sharedItems>
    </cacheField>
    <cacheField name="Solo Names" numFmtId="0">
      <sharedItems containsMixedTypes="1" containsNumber="1" containsInteger="1" minValue="0" maxValue="0" count="6">
        <s v=""/>
        <s v="Sophie Cataldo"/>
        <s v="Ava Rosengren"/>
        <s v="Katie Olsen"/>
        <s v="Samantha Alexon"/>
        <n v="0" u="1"/>
      </sharedItems>
    </cacheField>
    <cacheField name="Score" numFmtId="0">
      <sharedItems containsMixedTypes="1" containsNumber="1" minValue="0" maxValue="66.400000000000006" count="12">
        <s v=""/>
        <n v="55"/>
        <n v="52.166666666666664"/>
        <n v="58"/>
        <n v="60"/>
        <n v="0" u="1"/>
        <n v="66.400000000000006" u="1"/>
        <n v="64.3" u="1"/>
        <n v="65.900000000000006" u="1"/>
        <n v="66.199999999999989" u="1"/>
        <n v="63.5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5">
        <item x="0"/>
        <item x="1"/>
        <item m="1" x="4"/>
        <item m="1" x="3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8"/>
        <item m="1" x="6"/>
        <item m="1" x="5"/>
        <item x="1"/>
        <item m="1" x="7"/>
        <item x="2"/>
        <item m="1" x="4"/>
        <item m="1" x="3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>
      <x v="6"/>
      <x v="5"/>
      <x v="5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G41:J47" firstHeaderRow="2" firstDataRow="2" firstDataCol="3"/>
  <pivotFields count="4">
    <pivotField compact="0" outline="0" showAll="0" defaultSubtotal="0">
      <items count="9">
        <item x="0"/>
        <item m="1" x="7"/>
        <item x="2"/>
        <item m="1" x="6"/>
        <item m="1" x="8"/>
        <item m="1" x="5"/>
        <item x="1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1"/>
        <item x="3"/>
        <item x="4"/>
        <item x="2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5"/>
      <x v="4"/>
    </i>
    <i>
      <x v="7"/>
      <x v="7"/>
      <x v="4"/>
    </i>
    <i>
      <x v="8"/>
      <x v="8"/>
      <x v="5"/>
    </i>
    <i>
      <x v="9"/>
      <x v="6"/>
      <x v="5"/>
    </i>
  </rowItems>
  <colItems count="1">
    <i/>
  </colItems>
  <dataFields count="1">
    <dataField name="Scoring" fld="3" baseField="1" baseItem="0"/>
  </dataFields>
  <formats count="7">
    <format dxfId="77">
      <pivotArea type="origin" dataOnly="0" labelOnly="1" outline="0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  <format dxfId="74">
      <pivotArea type="topRight" dataOnly="0" labelOnly="1" outline="0" fieldPosition="0"/>
    </format>
    <format dxfId="73">
      <pivotArea outline="0" collapsedLevelsAreSubtotals="1" fieldPosition="0"/>
    </format>
    <format dxfId="72">
      <pivotArea field="0" type="button" dataOnly="0" labelOnly="1" outline="0"/>
    </format>
    <format dxfId="7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41:D47" firstHeaderRow="2" firstDataRow="2" firstDataCol="3"/>
  <pivotFields count="4">
    <pivotField compact="0" outline="0" showAll="0" defaultSubtotal="0">
      <items count="12">
        <item m="1" x="7"/>
        <item x="0"/>
        <item m="1" x="10"/>
        <item m="1" x="8"/>
        <item m="1" x="11"/>
        <item m="1" x="5"/>
        <item m="1" x="6"/>
        <item m="1" x="9"/>
        <item x="1"/>
        <item x="2"/>
        <item x="3"/>
        <item x="4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6">
        <item x="0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2">
        <item x="0"/>
        <item m="1" x="6"/>
        <item m="1" x="9"/>
        <item m="1" x="8"/>
        <item m="1" x="7"/>
        <item m="1" x="10"/>
        <item m="1" x="11"/>
        <item x="4"/>
        <item x="3"/>
        <item x="1"/>
        <item x="2"/>
        <item m="1" x="5"/>
      </items>
    </pivotField>
  </pivotFields>
  <rowFields count="3">
    <field x="3"/>
    <field x="2"/>
    <field x="1"/>
  </rowFields>
  <rowItems count="5">
    <i>
      <x/>
      <x/>
      <x v="2"/>
    </i>
    <i>
      <x v="7"/>
      <x v="5"/>
      <x v="5"/>
    </i>
    <i>
      <x v="8"/>
      <x v="4"/>
      <x v="4"/>
    </i>
    <i>
      <x v="9"/>
      <x v="2"/>
      <x v="4"/>
    </i>
    <i>
      <x v="10"/>
      <x v="3"/>
      <x v="5"/>
    </i>
  </rowItems>
  <colItems count="1">
    <i/>
  </colItems>
  <dataFields count="1">
    <dataField name="Scoring" fld="3" baseField="1" baseItem="0"/>
  </dataFields>
  <formats count="11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2" type="button" dataOnly="0" labelOnly="1" outline="0" axis="axisRow" fieldPosition="1"/>
    </format>
    <format dxfId="85">
      <pivotArea field="1" type="button" dataOnly="0" labelOnly="1" outline="0" axis="axisRow" fieldPosition="2"/>
    </format>
    <format dxfId="84">
      <pivotArea type="topRight" dataOnly="0" labelOnly="1" outline="0" fieldPosition="0"/>
    </format>
    <format dxfId="83">
      <pivotArea outline="0" collapsedLevelsAreSubtotals="1" fieldPosition="0"/>
    </format>
    <format dxfId="82">
      <pivotArea field="0" type="button" dataOnly="0" labelOnly="1" outline="0"/>
    </format>
    <format dxfId="81">
      <pivotArea field="2" type="button" dataOnly="0" labelOnly="1" outline="0" axis="axisRow" fieldPosition="1"/>
    </format>
    <format dxfId="80">
      <pivotArea field="1" type="button" dataOnly="0" labelOnly="1" outline="0" axis="axisRow" fieldPosition="2"/>
    </format>
    <format dxfId="79">
      <pivotArea field="2" type="button" dataOnly="0" labelOnly="1" outline="0" axis="axisRow" fieldPosition="1"/>
    </format>
    <format dxfId="78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G24:J30" firstHeaderRow="2" firstDataRow="2" firstDataCol="3"/>
  <pivotFields count="4">
    <pivotField compact="0" outline="0" showAll="0" defaultSubtotal="0">
      <items count="9">
        <item x="0"/>
        <item m="1" x="7"/>
        <item x="2"/>
        <item m="1" x="6"/>
        <item m="1" x="8"/>
        <item m="1" x="5"/>
        <item x="1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1"/>
        <item x="3"/>
        <item x="4"/>
        <item x="2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5"/>
      <x v="4"/>
    </i>
    <i>
      <x v="7"/>
      <x v="7"/>
      <x v="4"/>
    </i>
    <i>
      <x v="8"/>
      <x v="8"/>
      <x v="5"/>
    </i>
    <i>
      <x v="9"/>
      <x v="6"/>
      <x v="5"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M24:P28" firstHeaderRow="2" firstDataRow="2" firstDataCol="3"/>
  <pivotFields count="4">
    <pivotField compact="0" outline="0" showAll="0" defaultSubtotal="0">
      <items count="8">
        <item x="0"/>
        <item m="1" x="6"/>
        <item m="1" x="4"/>
        <item m="1" x="3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7">
        <item x="0"/>
        <item m="1" x="5"/>
        <item m="1" x="3"/>
        <item m="1" x="4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4"/>
        <item m="1" x="8"/>
        <item m="1" x="7"/>
        <item m="1" x="5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>
      <x v="7"/>
      <x v="6"/>
      <x v="5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24:D30" firstHeaderRow="2" firstDataRow="2" firstDataCol="3"/>
  <pivotFields count="4">
    <pivotField compact="0" outline="0" showAll="0" defaultSubtotal="0">
      <items count="12">
        <item m="1" x="7"/>
        <item x="0"/>
        <item m="1" x="10"/>
        <item m="1" x="8"/>
        <item m="1" x="11"/>
        <item m="1" x="5"/>
        <item m="1" x="6"/>
        <item m="1" x="9"/>
        <item x="1"/>
        <item x="2"/>
        <item x="3"/>
        <item x="4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6">
        <item x="0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2">
        <item x="0"/>
        <item m="1" x="6"/>
        <item m="1" x="9"/>
        <item m="1" x="8"/>
        <item m="1" x="7"/>
        <item m="1" x="10"/>
        <item m="1" x="11"/>
        <item x="4"/>
        <item x="3"/>
        <item x="1"/>
        <item x="2"/>
        <item m="1" x="5"/>
      </items>
    </pivotField>
  </pivotFields>
  <rowFields count="3">
    <field x="3"/>
    <field x="2"/>
    <field x="1"/>
  </rowFields>
  <rowItems count="5">
    <i>
      <x/>
      <x/>
      <x v="2"/>
    </i>
    <i>
      <x v="7"/>
      <x v="5"/>
      <x v="5"/>
    </i>
    <i>
      <x v="8"/>
      <x v="4"/>
      <x v="4"/>
    </i>
    <i>
      <x v="9"/>
      <x v="2"/>
      <x v="4"/>
    </i>
    <i>
      <x v="10"/>
      <x v="3"/>
      <x v="5"/>
    </i>
  </rowItems>
  <colItems count="1">
    <i/>
  </colItems>
  <dataFields count="1">
    <dataField name="Scoring" fld="3" baseField="1" baseItem="0"/>
  </dataFields>
  <formats count="11">
    <format dxfId="24">
      <pivotArea type="origin" dataOnly="0" labelOnly="1" outline="0" fieldPosition="0"/>
    </format>
    <format dxfId="23">
      <pivotArea field="0" type="button" dataOnly="0" labelOnly="1" outline="0"/>
    </format>
    <format dxfId="22">
      <pivotArea field="2" type="button" dataOnly="0" labelOnly="1" outline="0" axis="axisRow" fieldPosition="1"/>
    </format>
    <format dxfId="21">
      <pivotArea field="1" type="button" dataOnly="0" labelOnly="1" outline="0" axis="axisRow" fieldPosition="2"/>
    </format>
    <format dxfId="20">
      <pivotArea type="topRight" dataOnly="0" labelOnly="1" outline="0" fieldPosition="0"/>
    </format>
    <format dxfId="19">
      <pivotArea outline="0" collapsedLevelsAreSubtotals="1" fieldPosition="0"/>
    </format>
    <format dxfId="18">
      <pivotArea field="0" type="button" dataOnly="0" labelOnly="1" outline="0"/>
    </format>
    <format dxfId="17">
      <pivotArea field="2" type="button" dataOnly="0" labelOnly="1" outline="0" axis="axisRow" fieldPosition="1"/>
    </format>
    <format dxfId="16">
      <pivotArea field="1" type="button" dataOnly="0" labelOnly="1" outline="0" axis="axisRow" fieldPosition="2"/>
    </format>
    <format dxfId="15">
      <pivotArea field="2" type="button" dataOnly="0" labelOnly="1" outline="0" axis="axisRow" fieldPosition="1"/>
    </format>
    <format dxfId="14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M7:P11" firstHeaderRow="2" firstDataRow="2" firstDataCol="3"/>
  <pivotFields count="4">
    <pivotField compact="0" outline="0" showAll="0" defaultSubtotal="0">
      <items count="8">
        <item x="0"/>
        <item m="1" x="6"/>
        <item m="1" x="4"/>
        <item m="1" x="3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7">
        <item x="0"/>
        <item m="1" x="5"/>
        <item m="1" x="3"/>
        <item m="1" x="4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4"/>
        <item m="1" x="8"/>
        <item m="1" x="7"/>
        <item m="1" x="5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>
      <x v="7"/>
      <x v="6"/>
      <x v="5"/>
    </i>
  </rowItems>
  <colItems count="1">
    <i/>
  </colItems>
  <dataFields count="1">
    <dataField name="Scoring" fld="3" baseField="1" baseItem="0"/>
  </dataFields>
  <formats count="7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1" type="button" dataOnly="0" labelOnly="1" outline="0" axis="axisRow" fieldPosition="2"/>
    </format>
    <format dxfId="28">
      <pivotArea type="topRight" dataOnly="0" labelOnly="1" outline="0" fieldPosition="0"/>
    </format>
    <format dxfId="27">
      <pivotArea outline="0" collapsedLevelsAreSubtotals="1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5">
        <item x="0"/>
        <item x="1"/>
        <item m="1" x="4"/>
        <item m="1" x="3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8"/>
        <item m="1" x="6"/>
        <item m="1" x="5"/>
        <item x="1"/>
        <item m="1" x="7"/>
        <item x="2"/>
        <item m="1" x="4"/>
        <item m="1" x="3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>
      <x v="6"/>
      <x v="5"/>
      <x v="5"/>
    </i>
  </rowItems>
  <colItems count="1">
    <i/>
  </colItems>
  <dataFields count="1">
    <dataField name="Scoring" fld="3" baseField="1" baseItem="0"/>
  </dataFields>
  <formats count="7">
    <format dxfId="38">
      <pivotArea type="origin" dataOnly="0" labelOnly="1" outline="0" fieldPosition="0"/>
    </format>
    <format dxfId="37">
      <pivotArea field="0" type="button" dataOnly="0" labelOnly="1" outline="0"/>
    </format>
    <format dxfId="36">
      <pivotArea field="1" type="button" dataOnly="0" labelOnly="1" outline="0" axis="axisRow" fieldPosition="2"/>
    </format>
    <format dxfId="35">
      <pivotArea type="topRight" dataOnly="0" labelOnly="1" outline="0" fieldPosition="0"/>
    </format>
    <format dxfId="34">
      <pivotArea outline="0" collapsedLevelsAreSubtotals="1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G7:J13" firstHeaderRow="2" firstDataRow="2" firstDataCol="3"/>
  <pivotFields count="4">
    <pivotField compact="0" outline="0" showAll="0" defaultSubtotal="0">
      <items count="9">
        <item x="0"/>
        <item m="1" x="7"/>
        <item x="2"/>
        <item m="1" x="6"/>
        <item m="1" x="8"/>
        <item m="1" x="5"/>
        <item x="1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1"/>
        <item x="3"/>
        <item x="4"/>
        <item x="2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5"/>
      <x v="4"/>
    </i>
    <i>
      <x v="7"/>
      <x v="7"/>
      <x v="4"/>
    </i>
    <i>
      <x v="8"/>
      <x v="8"/>
      <x v="5"/>
    </i>
    <i>
      <x v="9"/>
      <x v="6"/>
      <x v="5"/>
    </i>
  </rowItems>
  <colItems count="1">
    <i/>
  </colItems>
  <dataFields count="1">
    <dataField name="Scoring" fld="3" baseField="1" baseItem="0"/>
  </dataFields>
  <formats count="7">
    <format dxfId="45">
      <pivotArea type="origin" dataOnly="0" labelOnly="1" outline="0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  <format dxfId="42">
      <pivotArea type="topRight" dataOnly="0" labelOnly="1" outline="0" fieldPosition="0"/>
    </format>
    <format dxfId="41">
      <pivotArea outline="0" collapsedLevelsAreSubtotals="1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5">
        <item x="0"/>
        <item x="1"/>
        <item m="1" x="4"/>
        <item m="1" x="3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8"/>
        <item m="1" x="6"/>
        <item m="1" x="5"/>
        <item x="1"/>
        <item m="1" x="7"/>
        <item x="2"/>
        <item m="1" x="4"/>
        <item m="1" x="3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>
      <x v="6"/>
      <x v="5"/>
      <x v="5"/>
    </i>
  </rowItems>
  <colItems count="1">
    <i/>
  </colItems>
  <dataFields count="1">
    <dataField name="Scoring" fld="3" baseField="1" baseItem="0"/>
  </dataFields>
  <formats count="7">
    <format dxfId="52">
      <pivotArea type="origin" dataOnly="0" labelOnly="1" outline="0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2"/>
    </format>
    <format dxfId="49">
      <pivotArea type="topRight" dataOnly="0" labelOnly="1" outline="0" fieldPosition="0"/>
    </format>
    <format dxfId="48">
      <pivotArea outline="0" collapsedLevelsAreSubtotals="1" fieldPosition="0"/>
    </format>
    <format dxfId="47">
      <pivotArea field="0" type="button" dataOnly="0" labelOnly="1" outline="0"/>
    </format>
    <format dxfId="4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M41:P45" firstHeaderRow="2" firstDataRow="2" firstDataCol="3"/>
  <pivotFields count="4">
    <pivotField compact="0" outline="0" showAll="0" defaultSubtotal="0">
      <items count="8">
        <item x="0"/>
        <item m="1" x="6"/>
        <item m="1" x="4"/>
        <item m="1" x="3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7">
        <item x="0"/>
        <item m="1" x="5"/>
        <item m="1" x="3"/>
        <item m="1" x="4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4"/>
        <item m="1" x="8"/>
        <item m="1" x="7"/>
        <item m="1" x="5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>
      <x v="7"/>
      <x v="6"/>
      <x v="5"/>
    </i>
  </rowItems>
  <colItems count="1">
    <i/>
  </colItems>
  <dataFields count="1">
    <dataField name="Scoring" fld="3" baseField="1" baseItem="0"/>
  </dataFields>
  <formats count="7">
    <format dxfId="59">
      <pivotArea type="origin" dataOnly="0" labelOnly="1" outline="0" fieldPosition="0"/>
    </format>
    <format dxfId="58">
      <pivotArea field="0" type="button" dataOnly="0" labelOnly="1" outline="0"/>
    </format>
    <format dxfId="57">
      <pivotArea field="1" type="button" dataOnly="0" labelOnly="1" outline="0" axis="axisRow" fieldPosition="2"/>
    </format>
    <format dxfId="56">
      <pivotArea type="topRight" dataOnly="0" labelOnly="1" outline="0" fieldPosition="0"/>
    </format>
    <format dxfId="55">
      <pivotArea outline="0" collapsedLevelsAreSubtotals="1" fieldPosition="0"/>
    </format>
    <format dxfId="54">
      <pivotArea field="0" type="button" dataOnly="0" labelOnly="1" outline="0"/>
    </format>
    <format dxfId="5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7:D13" firstHeaderRow="2" firstDataRow="2" firstDataCol="3"/>
  <pivotFields count="4">
    <pivotField compact="0" outline="0" showAll="0" defaultSubtotal="0">
      <items count="12">
        <item x="0"/>
        <item m="1" x="10"/>
        <item m="1" x="8"/>
        <item m="1" x="11"/>
        <item m="1" x="5"/>
        <item m="1" x="6"/>
        <item m="1" x="7"/>
        <item m="1" x="9"/>
        <item x="1"/>
        <item x="2"/>
        <item x="3"/>
        <item x="4"/>
      </items>
    </pivotField>
    <pivotField axis="axisRow" compact="0" outline="0" showAll="0" defaultSubtotal="0">
      <items count="6">
        <item m="1" x="3"/>
        <item x="0"/>
        <item m="1" x="4"/>
        <item m="1" x="5"/>
        <item x="1"/>
        <item x="2"/>
      </items>
    </pivotField>
    <pivotField axis="axisRow" compact="0" outline="0" showAll="0" defaultSubtotal="0">
      <items count="6">
        <item x="0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2">
        <item x="0"/>
        <item m="1" x="6"/>
        <item m="1" x="9"/>
        <item m="1" x="8"/>
        <item m="1" x="7"/>
        <item m="1" x="10"/>
        <item m="1" x="11"/>
        <item x="4"/>
        <item x="3"/>
        <item x="1"/>
        <item x="2"/>
        <item m="1" x="5"/>
      </items>
    </pivotField>
  </pivotFields>
  <rowFields count="3">
    <field x="3"/>
    <field x="2"/>
    <field x="1"/>
  </rowFields>
  <rowItems count="5">
    <i>
      <x/>
      <x/>
      <x v="1"/>
    </i>
    <i>
      <x v="7"/>
      <x v="5"/>
      <x v="5"/>
    </i>
    <i>
      <x v="8"/>
      <x v="4"/>
      <x v="4"/>
    </i>
    <i>
      <x v="9"/>
      <x v="2"/>
      <x v="4"/>
    </i>
    <i>
      <x v="10"/>
      <x v="3"/>
      <x v="5"/>
    </i>
  </rowItems>
  <colItems count="1">
    <i/>
  </colItems>
  <dataFields count="1">
    <dataField name="Scoring" fld="3" baseField="1" baseItem="0"/>
  </dataFields>
  <formats count="11">
    <format dxfId="70">
      <pivotArea type="origin" dataOnly="0" labelOnly="1" outline="0" fieldPosition="0"/>
    </format>
    <format dxfId="69">
      <pivotArea field="0" type="button" dataOnly="0" labelOnly="1" outline="0"/>
    </format>
    <format dxfId="68">
      <pivotArea field="2" type="button" dataOnly="0" labelOnly="1" outline="0" axis="axisRow" fieldPosition="1"/>
    </format>
    <format dxfId="67">
      <pivotArea field="1" type="button" dataOnly="0" labelOnly="1" outline="0" axis="axisRow" fieldPosition="2"/>
    </format>
    <format dxfId="66">
      <pivotArea type="topRight" dataOnly="0" labelOnly="1" outline="0" fieldPosition="0"/>
    </format>
    <format dxfId="65">
      <pivotArea outline="0" collapsedLevelsAreSubtotals="1" fieldPosition="0"/>
    </format>
    <format dxfId="64">
      <pivotArea field="0" type="button" dataOnly="0" labelOnly="1" outline="0"/>
    </format>
    <format dxfId="63">
      <pivotArea field="2" type="button" dataOnly="0" labelOnly="1" outline="0" axis="axisRow" fieldPosition="1"/>
    </format>
    <format dxfId="62">
      <pivotArea field="1" type="button" dataOnly="0" labelOnly="1" outline="0" axis="axisRow" fieldPosition="2"/>
    </format>
    <format dxfId="61">
      <pivotArea field="2" type="button" dataOnly="0" labelOnly="1" outline="0" axis="axisRow" fieldPosition="1"/>
    </format>
    <format dxfId="6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Q16" sqref="Q16"/>
    </sheetView>
  </sheetViews>
  <sheetFormatPr defaultRowHeight="15.75"/>
  <cols>
    <col min="1" max="1" width="4.7109375" style="14" customWidth="1"/>
    <col min="2" max="2" width="11.7109375" style="14" customWidth="1"/>
    <col min="3" max="3" width="12.7109375" style="18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85546875" customWidth="1"/>
  </cols>
  <sheetData>
    <row r="1" spans="1:27" ht="16.5" thickTop="1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  <c r="AA1" s="29"/>
    </row>
    <row r="2" spans="1:27" s="33" customFormat="1" ht="39" thickBot="1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ht="16.5" thickBot="1">
      <c r="A3" s="30">
        <f>IF('Order of Draw'!$B3="","",'Order of Draw'!A3)</f>
        <v>1</v>
      </c>
      <c r="B3" s="13" t="str">
        <f>IF('Order of Draw'!$B3="","",'Order of Draw'!B3)</f>
        <v>OMGPC</v>
      </c>
      <c r="C3" s="13" t="str">
        <f>IF('Order of Draw'!$B3="","",'Order of Draw'!C3)</f>
        <v>Trudy Trudeau</v>
      </c>
      <c r="D3" s="73">
        <v>54</v>
      </c>
      <c r="E3" s="74">
        <v>46</v>
      </c>
      <c r="F3" s="74">
        <v>50</v>
      </c>
      <c r="G3" s="74">
        <v>50</v>
      </c>
      <c r="H3" s="74">
        <v>54</v>
      </c>
      <c r="I3" s="47"/>
      <c r="J3" s="47"/>
      <c r="L3" s="73">
        <v>52</v>
      </c>
      <c r="M3" s="74">
        <v>46</v>
      </c>
      <c r="N3" s="74">
        <v>51</v>
      </c>
      <c r="O3" s="74">
        <v>50</v>
      </c>
      <c r="P3" s="74">
        <v>55</v>
      </c>
      <c r="Q3" s="47"/>
      <c r="R3" s="47"/>
      <c r="S3" s="10"/>
      <c r="T3" s="5">
        <f>(IF(I3&gt;0,(SUM(D3:J3)-MAX(D3:J3)-MIN(D3:J3))*3/5,IF(G3&gt;0,(SUM(D3:H3)-MAX(D3:H3)-MIN(D3:H3)),SUM(D3:F3)))*5/30)</f>
        <v>25.666666666666668</v>
      </c>
      <c r="U3" s="5">
        <f>(IF(Q3&gt;0,(SUM(L3:R3)-MAX(L3:R3)-MIN(L3:R3))*3/5,IF(O3&gt;0,(SUM(L3:P3)-MAX(L3:P3)-MIN(L3:P3)),SUM(L3:N3)))*5/30)</f>
        <v>25.5</v>
      </c>
      <c r="V3" s="5"/>
      <c r="W3" s="5">
        <f>T3+U3-V3</f>
        <v>51.166666666666671</v>
      </c>
      <c r="X3" s="55"/>
      <c r="Y3" s="45"/>
      <c r="AA3" s="69">
        <v>8.819444444444445E-2</v>
      </c>
    </row>
    <row r="4" spans="1:27" ht="16.5" thickBot="1">
      <c r="A4" s="30">
        <f>IF('Order of Draw'!$B4="","",'Order of Draw'!A4)</f>
        <v>2</v>
      </c>
      <c r="B4" s="13" t="str">
        <f>IF('Order of Draw'!$B4="","",'Order of Draw'!B4)</f>
        <v>OMGPC</v>
      </c>
      <c r="C4" s="13" t="str">
        <f>IF('Order of Draw'!$B4="","",'Order of Draw'!C4)</f>
        <v>Zoe Waldron</v>
      </c>
      <c r="D4" s="75">
        <v>60</v>
      </c>
      <c r="E4" s="76">
        <v>50</v>
      </c>
      <c r="F4" s="76">
        <v>56</v>
      </c>
      <c r="G4" s="76">
        <v>56</v>
      </c>
      <c r="H4" s="76">
        <v>58</v>
      </c>
      <c r="I4" s="47"/>
      <c r="J4" s="47"/>
      <c r="L4" s="75">
        <v>58</v>
      </c>
      <c r="M4" s="76">
        <v>50</v>
      </c>
      <c r="N4" s="76">
        <v>58</v>
      </c>
      <c r="O4" s="76">
        <v>57</v>
      </c>
      <c r="P4" s="76">
        <v>58</v>
      </c>
      <c r="Q4" s="47"/>
      <c r="R4" s="47"/>
      <c r="S4" s="10"/>
      <c r="T4" s="5">
        <f t="shared" ref="T4:T12" si="0">(IF(I4&gt;0,(SUM(D4:J4)-MAX(D4:J4)-MIN(D4:J4))*3/5,IF(G4&gt;0,(SUM(D4:H4)-MAX(D4:H4)-MIN(D4:H4)),SUM(D4:F4)))*5/30)</f>
        <v>28.333333333333332</v>
      </c>
      <c r="U4" s="5">
        <f t="shared" ref="U4:U12" si="1">(IF(Q4&gt;0,(SUM(L4:R4)-MAX(L4:R4)-MIN(L4:R4))*3/5,IF(O4&gt;0,(SUM(L4:P4)-MAX(L4:P4)-MIN(L4:P4)),SUM(L4:N4)))*5/30)</f>
        <v>28.833333333333332</v>
      </c>
      <c r="V4" s="5"/>
      <c r="W4" s="5">
        <f t="shared" ref="W4:W12" si="2">T4+U4-V4</f>
        <v>57.166666666666664</v>
      </c>
      <c r="X4" s="55"/>
      <c r="Y4" s="45"/>
      <c r="AA4" s="69"/>
    </row>
    <row r="5" spans="1:27" ht="16.5" thickBot="1">
      <c r="A5" s="30">
        <f>IF('Order of Draw'!$B5="","",'Order of Draw'!A5)</f>
        <v>3</v>
      </c>
      <c r="B5" s="13" t="str">
        <f>IF('Order of Draw'!$B5="","",'Order of Draw'!B5)</f>
        <v>OMGPC</v>
      </c>
      <c r="C5" s="13" t="str">
        <f>IF('Order of Draw'!$B5="","",'Order of Draw'!C5)</f>
        <v>Sophie Cataldo</v>
      </c>
      <c r="D5" s="75">
        <v>57</v>
      </c>
      <c r="E5" s="76">
        <v>52</v>
      </c>
      <c r="F5" s="76">
        <v>53</v>
      </c>
      <c r="G5" s="76">
        <v>57</v>
      </c>
      <c r="H5" s="76">
        <v>55</v>
      </c>
      <c r="I5" s="47"/>
      <c r="J5" s="47"/>
      <c r="L5" s="75">
        <v>56</v>
      </c>
      <c r="M5" s="76">
        <v>52</v>
      </c>
      <c r="N5" s="76">
        <v>53</v>
      </c>
      <c r="O5" s="76">
        <v>57</v>
      </c>
      <c r="P5" s="76">
        <v>56</v>
      </c>
      <c r="Q5" s="47"/>
      <c r="R5" s="47"/>
      <c r="S5" s="10"/>
      <c r="T5" s="5">
        <f t="shared" si="0"/>
        <v>27.5</v>
      </c>
      <c r="U5" s="5">
        <f t="shared" si="1"/>
        <v>27.5</v>
      </c>
      <c r="V5" s="5"/>
      <c r="W5" s="5">
        <f t="shared" si="2"/>
        <v>55</v>
      </c>
      <c r="X5" s="55" t="s">
        <v>53</v>
      </c>
      <c r="Y5" s="45"/>
      <c r="AA5" s="70"/>
    </row>
    <row r="6" spans="1:27" ht="16.5" thickBot="1">
      <c r="A6" s="30">
        <f>IF('Order of Draw'!$B6="","",'Order of Draw'!A6)</f>
        <v>4</v>
      </c>
      <c r="B6" s="13" t="str">
        <f>IF('Order of Draw'!$B6="","",'Order of Draw'!B6)</f>
        <v>CH</v>
      </c>
      <c r="C6" s="13" t="str">
        <f>IF('Order of Draw'!$B6="","",'Order of Draw'!C6)</f>
        <v>Ava Rosengren</v>
      </c>
      <c r="D6" s="75">
        <v>52</v>
      </c>
      <c r="E6" s="76">
        <v>54</v>
      </c>
      <c r="F6" s="76">
        <v>49</v>
      </c>
      <c r="G6" s="76">
        <v>55</v>
      </c>
      <c r="H6" s="76">
        <v>47</v>
      </c>
      <c r="I6" s="47"/>
      <c r="J6" s="47"/>
      <c r="L6" s="75">
        <v>53</v>
      </c>
      <c r="M6" s="76">
        <v>54</v>
      </c>
      <c r="N6" s="76">
        <v>51</v>
      </c>
      <c r="O6" s="76">
        <v>55</v>
      </c>
      <c r="P6" s="76">
        <v>48</v>
      </c>
      <c r="Q6" s="47"/>
      <c r="R6" s="47"/>
      <c r="S6" s="10"/>
      <c r="T6" s="5">
        <f t="shared" si="0"/>
        <v>25.833333333333332</v>
      </c>
      <c r="U6" s="5">
        <f t="shared" si="1"/>
        <v>26.333333333333332</v>
      </c>
      <c r="V6" s="5"/>
      <c r="W6" s="5">
        <f t="shared" si="2"/>
        <v>52.166666666666664</v>
      </c>
      <c r="X6" s="55" t="s">
        <v>53</v>
      </c>
      <c r="Y6" s="45"/>
      <c r="AA6" s="70"/>
    </row>
    <row r="7" spans="1:27" ht="16.5" thickBot="1">
      <c r="A7" s="30">
        <f>IF('Order of Draw'!$B7="","",'Order of Draw'!A7)</f>
        <v>5</v>
      </c>
      <c r="B7" s="13" t="str">
        <f>IF('Order of Draw'!$B7="","",'Order of Draw'!B7)</f>
        <v>OMGPC</v>
      </c>
      <c r="C7" s="13" t="str">
        <f>IF('Order of Draw'!$B7="","",'Order of Draw'!C7)</f>
        <v>Katie Olsen</v>
      </c>
      <c r="D7" s="75">
        <v>56</v>
      </c>
      <c r="E7" s="76">
        <v>58</v>
      </c>
      <c r="F7" s="76">
        <v>60</v>
      </c>
      <c r="G7" s="76">
        <v>58</v>
      </c>
      <c r="H7" s="76">
        <v>58</v>
      </c>
      <c r="I7" s="47"/>
      <c r="J7" s="47"/>
      <c r="L7" s="75">
        <v>57</v>
      </c>
      <c r="M7" s="76">
        <v>59</v>
      </c>
      <c r="N7" s="76">
        <v>62</v>
      </c>
      <c r="O7" s="76">
        <v>57</v>
      </c>
      <c r="P7" s="76">
        <v>58</v>
      </c>
      <c r="Q7" s="47"/>
      <c r="R7" s="47"/>
      <c r="S7" s="10"/>
      <c r="T7" s="5">
        <f t="shared" si="0"/>
        <v>29</v>
      </c>
      <c r="U7" s="5">
        <f t="shared" si="1"/>
        <v>29</v>
      </c>
      <c r="V7" s="5"/>
      <c r="W7" s="5">
        <f t="shared" si="2"/>
        <v>58</v>
      </c>
      <c r="X7" s="55" t="s">
        <v>53</v>
      </c>
      <c r="Y7" s="45"/>
      <c r="AA7" s="70"/>
    </row>
    <row r="8" spans="1:27" ht="16.5" thickBot="1">
      <c r="A8" s="30">
        <f>IF('Order of Draw'!$B8="","",'Order of Draw'!A8)</f>
        <v>6</v>
      </c>
      <c r="B8" s="13" t="str">
        <f>IF('Order of Draw'!$B8="","",'Order of Draw'!B8)</f>
        <v>CH</v>
      </c>
      <c r="C8" s="13" t="str">
        <f>IF('Order of Draw'!$B8="","",'Order of Draw'!C8)</f>
        <v>Samantha Alexon</v>
      </c>
      <c r="D8" s="75">
        <v>62</v>
      </c>
      <c r="E8" s="76">
        <v>60</v>
      </c>
      <c r="F8" s="76">
        <v>62</v>
      </c>
      <c r="G8" s="76">
        <v>60</v>
      </c>
      <c r="H8" s="76">
        <v>60</v>
      </c>
      <c r="I8" s="47"/>
      <c r="J8" s="47"/>
      <c r="L8" s="75">
        <v>58</v>
      </c>
      <c r="M8" s="76">
        <v>60</v>
      </c>
      <c r="N8" s="76">
        <v>59</v>
      </c>
      <c r="O8" s="76">
        <v>59</v>
      </c>
      <c r="P8" s="76">
        <v>61</v>
      </c>
      <c r="Q8" s="47"/>
      <c r="R8" s="47"/>
      <c r="S8" s="10"/>
      <c r="T8" s="5">
        <f t="shared" si="0"/>
        <v>30.333333333333332</v>
      </c>
      <c r="U8" s="5">
        <f t="shared" si="1"/>
        <v>29.666666666666668</v>
      </c>
      <c r="V8" s="5"/>
      <c r="W8" s="5">
        <f t="shared" si="2"/>
        <v>60</v>
      </c>
      <c r="X8" s="55" t="s">
        <v>53</v>
      </c>
      <c r="Y8" s="45"/>
      <c r="AA8" s="70"/>
    </row>
    <row r="9" spans="1:27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55"/>
      <c r="Y9" s="45"/>
      <c r="AA9" s="70"/>
    </row>
    <row r="10" spans="1:27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  <c r="AA13" s="70"/>
    </row>
    <row r="14" spans="1:27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  <c r="AA14" s="70"/>
    </row>
    <row r="15" spans="1:27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  <c r="AA15" s="70"/>
    </row>
    <row r="16" spans="1:27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  <c r="AA16" s="70"/>
    </row>
    <row r="17" spans="1:27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  <c r="AA17" s="70"/>
    </row>
    <row r="18" spans="1:27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  <c r="AA18" s="70"/>
    </row>
    <row r="19" spans="1:27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  <c r="AA19" s="70"/>
    </row>
    <row r="20" spans="1:27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  <c r="AA20" s="70"/>
    </row>
    <row r="21" spans="1:27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  <c r="AA21" s="70"/>
    </row>
    <row r="22" spans="1:27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  <c r="AA22" s="70"/>
    </row>
    <row r="23" spans="1:27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  <c r="AA23" s="70"/>
    </row>
    <row r="24" spans="1:27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  <c r="AA24" s="70"/>
    </row>
    <row r="25" spans="1:27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  <c r="AA25" s="70"/>
    </row>
    <row r="26" spans="1:27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  <c r="AA26" s="70"/>
    </row>
    <row r="27" spans="1:27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  <c r="AA27" s="70"/>
    </row>
    <row r="28" spans="1:27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  <c r="AA28" s="70"/>
    </row>
    <row r="29" spans="1:27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  <c r="AA29" s="70"/>
    </row>
    <row r="30" spans="1:27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  <c r="AA30" s="70"/>
    </row>
    <row r="31" spans="1:27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L9:R32 Q3:R8">
    <cfRule type="expression" dxfId="136" priority="1" stopIfTrue="1">
      <formula>MOD(ROW(),2)=0</formula>
    </cfRule>
  </conditionalFormatting>
  <conditionalFormatting sqref="T3:W32">
    <cfRule type="expression" dxfId="135" priority="2" stopIfTrue="1">
      <formula>MOD(ROW(),2)=0</formula>
    </cfRule>
  </conditionalFormatting>
  <conditionalFormatting sqref="A9:J32 A3:C8 I3:J8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Y20" sqref="Y20"/>
    </sheetView>
  </sheetViews>
  <sheetFormatPr defaultRowHeight="15.75"/>
  <cols>
    <col min="1" max="1" width="4.7109375" style="14" customWidth="1"/>
    <col min="2" max="2" width="11.7109375" style="14" customWidth="1"/>
    <col min="3" max="3" width="12.71093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7109375" customWidth="1"/>
  </cols>
  <sheetData>
    <row r="1" spans="1:27" ht="16.5" thickTop="1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7" s="33" customFormat="1" ht="39" thickBot="1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ht="16.5" thickBot="1">
      <c r="A3" s="30">
        <f>IF('Order of Draw'!$F3="","",'Order of Draw'!E3)</f>
        <v>1</v>
      </c>
      <c r="B3" s="13" t="str">
        <f>IF('Order of Draw'!$F3="","",'Order of Draw'!F3)</f>
        <v>OMGPC</v>
      </c>
      <c r="C3" s="13" t="str">
        <f>IF('Order of Draw'!$F3="","",'Order of Draw'!G3)</f>
        <v>Riya Javeri, Rachel Knox</v>
      </c>
      <c r="D3" s="73">
        <v>57</v>
      </c>
      <c r="E3" s="74">
        <v>56</v>
      </c>
      <c r="F3" s="74">
        <v>55</v>
      </c>
      <c r="G3" s="74">
        <v>53</v>
      </c>
      <c r="H3" s="74">
        <v>53</v>
      </c>
      <c r="I3" s="47"/>
      <c r="J3" s="47"/>
      <c r="L3" s="73">
        <v>55</v>
      </c>
      <c r="M3" s="74">
        <v>55</v>
      </c>
      <c r="N3" s="74">
        <v>54</v>
      </c>
      <c r="O3" s="74">
        <v>53</v>
      </c>
      <c r="P3" s="74">
        <v>55</v>
      </c>
      <c r="Q3" s="47"/>
      <c r="R3" s="47"/>
      <c r="S3" s="10"/>
      <c r="T3" s="5">
        <f>(IF(I3&gt;0,(SUM(D3:J3)-MAX(D3:J3)-MIN(D3:J3))*3/5,IF(G3&gt;0,(SUM(D3:H3)-MAX(D3:H3)-MIN(D3:H3)),SUM(D3:F3)))*5/30)</f>
        <v>27.333333333333332</v>
      </c>
      <c r="U3" s="5">
        <f>(IF(Q3&gt;0,(SUM(L3:R3)-MAX(L3:R3)-MIN(L3:R3))*3/5,IF(O3&gt;0,(SUM(L3:P3)-MAX(L3:P3)-MIN(L3:P3)),SUM(L3:N3)))*5/30)</f>
        <v>27.333333333333332</v>
      </c>
      <c r="V3" s="5"/>
      <c r="W3" s="5">
        <f>T3+U3-V3</f>
        <v>54.666666666666664</v>
      </c>
      <c r="X3" s="55"/>
      <c r="Y3" s="45"/>
      <c r="AA3" s="69">
        <v>7.9166666666666663E-2</v>
      </c>
    </row>
    <row r="4" spans="1:27" ht="16.5" thickBot="1">
      <c r="A4" s="30">
        <f>IF('Order of Draw'!$F4="","",'Order of Draw'!E4)</f>
        <v>2</v>
      </c>
      <c r="B4" s="13" t="str">
        <f>IF('Order of Draw'!$F4="","",'Order of Draw'!F4)</f>
        <v>OMGPC</v>
      </c>
      <c r="C4" s="13" t="str">
        <f>IF('Order of Draw'!$F4="","",'Order of Draw'!G4)</f>
        <v>Heather Breidenbach, Jess Ruohoniemi</v>
      </c>
      <c r="D4" s="75">
        <v>56</v>
      </c>
      <c r="E4" s="76">
        <v>60</v>
      </c>
      <c r="F4" s="76">
        <v>55</v>
      </c>
      <c r="G4" s="76">
        <v>55</v>
      </c>
      <c r="H4" s="76">
        <v>56</v>
      </c>
      <c r="I4" s="47"/>
      <c r="J4" s="47"/>
      <c r="L4" s="75">
        <v>57</v>
      </c>
      <c r="M4" s="76">
        <v>60</v>
      </c>
      <c r="N4" s="76">
        <v>57</v>
      </c>
      <c r="O4" s="76">
        <v>55</v>
      </c>
      <c r="P4" s="76">
        <v>58</v>
      </c>
      <c r="Q4" s="47"/>
      <c r="R4" s="47"/>
      <c r="S4" s="10"/>
      <c r="T4" s="5">
        <f t="shared" ref="T4:T29" si="0">(IF(I4&gt;0,(SUM(D4:J4)-MAX(D4:J4)-MIN(D4:J4))*3/5,IF(G4&gt;0,(SUM(D4:H4)-MAX(D4:H4)-MIN(D4:H4)),SUM(D4:F4)))*5/30)</f>
        <v>27.833333333333332</v>
      </c>
      <c r="U4" s="5">
        <f t="shared" ref="U4:U29" si="1">(IF(Q4&gt;0,(SUM(L4:R4)-MAX(L4:R4)-MIN(L4:R4))*3/5,IF(O4&gt;0,(SUM(L4:P4)-MAX(L4:P4)-MIN(L4:P4)),SUM(L4:N4)))*5/30)</f>
        <v>28.666666666666668</v>
      </c>
      <c r="V4" s="5"/>
      <c r="W4" s="5">
        <f>T4+U4-V4</f>
        <v>56.5</v>
      </c>
      <c r="X4" s="55"/>
      <c r="Y4" s="45"/>
      <c r="AA4" s="69">
        <v>7.9861111111111105E-2</v>
      </c>
    </row>
    <row r="5" spans="1:27" ht="16.5" thickBot="1">
      <c r="A5" s="30">
        <f>IF('Order of Draw'!$F5="","",'Order of Draw'!E5)</f>
        <v>3</v>
      </c>
      <c r="B5" s="13" t="str">
        <f>IF('Order of Draw'!$F5="","",'Order of Draw'!F5)</f>
        <v>OMGPC</v>
      </c>
      <c r="C5" s="13" t="str">
        <f>IF('Order of Draw'!$F5="","",'Order of Draw'!G5)</f>
        <v>Emma Bauernfeind, Sage Ramberg</v>
      </c>
      <c r="D5" s="75">
        <v>56</v>
      </c>
      <c r="E5" s="76">
        <v>60</v>
      </c>
      <c r="F5" s="76">
        <v>59</v>
      </c>
      <c r="G5" s="76">
        <v>58</v>
      </c>
      <c r="H5" s="76">
        <v>58</v>
      </c>
      <c r="I5" s="47"/>
      <c r="J5" s="47"/>
      <c r="L5" s="75">
        <v>55</v>
      </c>
      <c r="M5" s="76">
        <v>60</v>
      </c>
      <c r="N5" s="76">
        <v>60</v>
      </c>
      <c r="O5" s="76">
        <v>59</v>
      </c>
      <c r="P5" s="76">
        <v>59</v>
      </c>
      <c r="Q5" s="47"/>
      <c r="R5" s="47"/>
      <c r="S5" s="10"/>
      <c r="T5" s="5">
        <f t="shared" si="0"/>
        <v>29.166666666666668</v>
      </c>
      <c r="U5" s="5">
        <f t="shared" si="1"/>
        <v>29.666666666666668</v>
      </c>
      <c r="V5" s="5"/>
      <c r="W5" s="5">
        <f>T5+U5-V5</f>
        <v>58.833333333333336</v>
      </c>
      <c r="X5" s="55" t="s">
        <v>53</v>
      </c>
      <c r="Y5" s="45"/>
      <c r="AA5" s="77">
        <v>0.10208333333333335</v>
      </c>
    </row>
    <row r="6" spans="1:27" ht="16.5" thickBot="1">
      <c r="A6" s="30">
        <f>IF('Order of Draw'!$F6="","",'Order of Draw'!E6)</f>
        <v>4</v>
      </c>
      <c r="B6" s="13" t="str">
        <f>IF('Order of Draw'!$F6="","",'Order of Draw'!F6)</f>
        <v>CH</v>
      </c>
      <c r="C6" s="13" t="str">
        <f>IF('Order of Draw'!$F6="","",'Order of Draw'!G6)</f>
        <v>Sofia Cedillo, Madeline Mueller</v>
      </c>
      <c r="D6" s="75">
        <v>53</v>
      </c>
      <c r="E6" s="76">
        <v>53</v>
      </c>
      <c r="F6" s="76">
        <v>49</v>
      </c>
      <c r="G6" s="76">
        <v>51</v>
      </c>
      <c r="H6" s="76">
        <v>50</v>
      </c>
      <c r="I6" s="47"/>
      <c r="J6" s="47"/>
      <c r="L6" s="75">
        <v>52</v>
      </c>
      <c r="M6" s="76">
        <v>54</v>
      </c>
      <c r="N6" s="76">
        <v>51</v>
      </c>
      <c r="O6" s="76">
        <v>51</v>
      </c>
      <c r="P6" s="76">
        <v>50</v>
      </c>
      <c r="Q6" s="47"/>
      <c r="R6" s="47"/>
      <c r="S6" s="10"/>
      <c r="T6" s="5">
        <f t="shared" si="0"/>
        <v>25.666666666666668</v>
      </c>
      <c r="U6" s="5">
        <f t="shared" si="1"/>
        <v>25.666666666666668</v>
      </c>
      <c r="V6" s="5"/>
      <c r="W6" s="5">
        <f>T6+U6-V6</f>
        <v>51.333333333333336</v>
      </c>
      <c r="X6" s="55" t="s">
        <v>53</v>
      </c>
      <c r="Y6" s="45"/>
      <c r="AA6" s="77">
        <v>4.4444444444444446E-2</v>
      </c>
    </row>
    <row r="7" spans="1:27" ht="16.5" thickBot="1">
      <c r="A7" s="30">
        <f>IF('Order of Draw'!$F7="","",'Order of Draw'!E7)</f>
        <v>5</v>
      </c>
      <c r="B7" s="13" t="str">
        <f>IF('Order of Draw'!$F7="","",'Order of Draw'!F7)</f>
        <v>OMGPC</v>
      </c>
      <c r="C7" s="13" t="str">
        <f>IF('Order of Draw'!$F7="","",'Order of Draw'!G7)</f>
        <v>Katie Olsen, Zoe Waldron</v>
      </c>
      <c r="D7" s="75">
        <v>57</v>
      </c>
      <c r="E7" s="76">
        <v>57</v>
      </c>
      <c r="F7" s="76">
        <v>62</v>
      </c>
      <c r="G7" s="76">
        <v>57</v>
      </c>
      <c r="H7" s="76">
        <v>61</v>
      </c>
      <c r="I7" s="47"/>
      <c r="J7" s="47"/>
      <c r="L7" s="75">
        <v>58</v>
      </c>
      <c r="M7" s="76">
        <v>57</v>
      </c>
      <c r="N7" s="76">
        <v>62</v>
      </c>
      <c r="O7" s="76">
        <v>57</v>
      </c>
      <c r="P7" s="76">
        <v>63</v>
      </c>
      <c r="Q7" s="47"/>
      <c r="R7" s="47"/>
      <c r="S7" s="10"/>
      <c r="T7" s="5">
        <f t="shared" si="0"/>
        <v>29.166666666666668</v>
      </c>
      <c r="U7" s="5">
        <f t="shared" si="1"/>
        <v>29.5</v>
      </c>
      <c r="V7" s="5"/>
      <c r="W7" s="5">
        <f t="shared" ref="W7:W29" si="2">T7+U7-V7</f>
        <v>58.666666666666671</v>
      </c>
      <c r="X7" s="55" t="s">
        <v>53</v>
      </c>
      <c r="Y7" s="45"/>
      <c r="AA7" s="77">
        <v>6.805555555555555E-2</v>
      </c>
    </row>
    <row r="8" spans="1:27" ht="16.5" thickBot="1">
      <c r="A8" s="30">
        <f>IF('Order of Draw'!$F8="","",'Order of Draw'!E8)</f>
        <v>6</v>
      </c>
      <c r="B8" s="13" t="str">
        <f>IF('Order of Draw'!$F8="","",'Order of Draw'!F8)</f>
        <v>CH</v>
      </c>
      <c r="C8" s="13" t="str">
        <f>IF('Order of Draw'!$F8="","",'Order of Draw'!G8)</f>
        <v>Samantha Alexon, Karina Kaplan</v>
      </c>
      <c r="D8" s="75">
        <v>47</v>
      </c>
      <c r="E8" s="76">
        <v>52</v>
      </c>
      <c r="F8" s="76">
        <v>56</v>
      </c>
      <c r="G8" s="76">
        <v>50</v>
      </c>
      <c r="H8" s="76">
        <v>52</v>
      </c>
      <c r="I8" s="47"/>
      <c r="J8" s="47"/>
      <c r="L8" s="75">
        <v>48</v>
      </c>
      <c r="M8" s="76">
        <v>53</v>
      </c>
      <c r="N8" s="76">
        <v>56</v>
      </c>
      <c r="O8" s="76">
        <v>50</v>
      </c>
      <c r="P8" s="76">
        <v>53</v>
      </c>
      <c r="Q8" s="47"/>
      <c r="R8" s="47"/>
      <c r="S8" s="10"/>
      <c r="T8" s="5">
        <f t="shared" si="0"/>
        <v>25.666666666666668</v>
      </c>
      <c r="U8" s="5">
        <f t="shared" si="1"/>
        <v>26</v>
      </c>
      <c r="V8" s="5"/>
      <c r="W8" s="5">
        <f t="shared" si="2"/>
        <v>51.666666666666671</v>
      </c>
      <c r="X8" s="55" t="s">
        <v>53</v>
      </c>
      <c r="Y8" s="45"/>
      <c r="AA8" s="78" t="s">
        <v>54</v>
      </c>
    </row>
    <row r="9" spans="1:27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  <c r="AA9" s="70"/>
    </row>
    <row r="10" spans="1:27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  <c r="AA13" s="70"/>
    </row>
    <row r="14" spans="1:27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  <c r="AA14" s="70"/>
    </row>
    <row r="15" spans="1:27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  <c r="AA15" s="70"/>
    </row>
    <row r="16" spans="1:27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  <c r="AA16" s="70"/>
    </row>
    <row r="17" spans="1:27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  <c r="AA17" s="70"/>
    </row>
    <row r="18" spans="1:27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  <c r="AA18" s="70"/>
    </row>
    <row r="19" spans="1:27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  <c r="AA19" s="70"/>
    </row>
    <row r="20" spans="1:27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  <c r="AA20" s="70"/>
    </row>
    <row r="21" spans="1:27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  <c r="AA21" s="70"/>
    </row>
    <row r="22" spans="1:27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  <c r="AA22" s="70"/>
    </row>
    <row r="23" spans="1:27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  <c r="AA23" s="70"/>
    </row>
    <row r="24" spans="1:27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  <c r="AA24" s="70"/>
    </row>
    <row r="25" spans="1:27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  <c r="AA25" s="70"/>
    </row>
    <row r="26" spans="1:27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  <c r="AA26" s="70"/>
    </row>
    <row r="27" spans="1:27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  <c r="AA27" s="70"/>
    </row>
    <row r="28" spans="1:27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  <c r="AA28" s="70"/>
    </row>
    <row r="29" spans="1:27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  <c r="AA29" s="70"/>
    </row>
    <row r="30" spans="1:27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  <c r="AA30" s="70"/>
    </row>
    <row r="31" spans="1:27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9:R32 Q3:R8">
    <cfRule type="expression" dxfId="119" priority="1" stopIfTrue="1">
      <formula>MOD(ROW(),2)=0</formula>
    </cfRule>
  </conditionalFormatting>
  <conditionalFormatting sqref="D9:J32 I3:J8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A11" sqref="AA11"/>
    </sheetView>
  </sheetViews>
  <sheetFormatPr defaultRowHeight="15.75"/>
  <cols>
    <col min="1" max="1" width="4.7109375" style="15" customWidth="1"/>
    <col min="2" max="2" width="11.7109375" style="15" customWidth="1"/>
    <col min="3" max="3" width="12.71093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  <col min="27" max="27" width="9.7109375" customWidth="1"/>
  </cols>
  <sheetData>
    <row r="1" spans="1:27" ht="16.5" thickTop="1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7" s="33" customFormat="1" ht="39" thickBot="1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ht="16.5" thickBot="1">
      <c r="A3" s="57">
        <f>IF('Order of Draw'!$J3="","",'Order of Draw'!I3)</f>
        <v>1</v>
      </c>
      <c r="B3" s="58" t="str">
        <f>IF('Order of Draw'!$J3="","",'Order of Draw'!J3)</f>
        <v>OMGPC</v>
      </c>
      <c r="C3" s="58" t="str">
        <f>IF('Order of Draw'!$J3="","",'Order of Draw'!K3)</f>
        <v>Katie Edwards, Hayley Heiss, Katie Moline</v>
      </c>
      <c r="D3" s="73">
        <v>51</v>
      </c>
      <c r="E3" s="74">
        <v>54</v>
      </c>
      <c r="F3" s="74">
        <v>53</v>
      </c>
      <c r="G3" s="74">
        <v>50</v>
      </c>
      <c r="H3" s="74">
        <v>55</v>
      </c>
      <c r="I3" s="47"/>
      <c r="J3" s="47"/>
      <c r="L3" s="73">
        <v>52</v>
      </c>
      <c r="M3" s="74">
        <v>54</v>
      </c>
      <c r="N3" s="74">
        <v>53</v>
      </c>
      <c r="O3" s="74">
        <v>49</v>
      </c>
      <c r="P3" s="74">
        <v>58</v>
      </c>
      <c r="Q3" s="47"/>
      <c r="R3" s="47"/>
      <c r="S3" s="10"/>
      <c r="T3" s="5">
        <f>(IF(I3&gt;0,(SUM(D3:J3)-MAX(D3:J3)-MIN(D3:J3))*3/5,IF(G3&gt;0,(SUM(D3:H3)-MAX(D3:H3)-MIN(D3:H3)),SUM(D3:F3)))*5/30)</f>
        <v>26.333333333333332</v>
      </c>
      <c r="U3" s="5">
        <f>(IF(Q3&gt;0,(SUM(L3:R3)-MAX(L3:R3)-MIN(L3:R3))*3/5,IF(O3&gt;0,(SUM(L3:P3)-MAX(L3:P3)-MIN(L3:P3)),SUM(L3:N3)))*5/30)</f>
        <v>26.5</v>
      </c>
      <c r="V3" s="5"/>
      <c r="W3" s="5">
        <f>T3+U3-V3</f>
        <v>52.833333333333329</v>
      </c>
      <c r="X3" s="55"/>
      <c r="Y3" s="45"/>
      <c r="AA3" s="69">
        <v>7.6388888888888895E-2</v>
      </c>
    </row>
    <row r="4" spans="1:27" ht="16.5" thickBot="1">
      <c r="A4" s="57">
        <f>IF('Order of Draw'!$J4="","",'Order of Draw'!I4)</f>
        <v>2</v>
      </c>
      <c r="B4" s="58" t="str">
        <f>IF('Order of Draw'!$J4="","",'Order of Draw'!J4)</f>
        <v>CH</v>
      </c>
      <c r="C4" s="58" t="str">
        <f>IF('Order of Draw'!$J4="","",'Order of Draw'!K4)</f>
        <v>Marissa Foy, Jayden Kline, Lucille Rosengren</v>
      </c>
      <c r="D4" s="75">
        <v>46</v>
      </c>
      <c r="E4" s="76">
        <v>52</v>
      </c>
      <c r="F4" s="76">
        <v>48</v>
      </c>
      <c r="G4" s="76">
        <v>45</v>
      </c>
      <c r="H4" s="76">
        <v>52</v>
      </c>
      <c r="I4" s="47"/>
      <c r="J4" s="47"/>
      <c r="L4" s="75">
        <v>47</v>
      </c>
      <c r="M4" s="76">
        <v>53</v>
      </c>
      <c r="N4" s="76">
        <v>49</v>
      </c>
      <c r="O4" s="76">
        <v>45</v>
      </c>
      <c r="P4" s="76">
        <v>54</v>
      </c>
      <c r="Q4" s="47"/>
      <c r="R4" s="47"/>
      <c r="S4" s="10"/>
      <c r="T4" s="5">
        <f>(IF(I4&gt;0,(SUM(D4:J4)-MAX(D4:J4)-MIN(D4:J4))*3/5,IF(G4&gt;0,(SUM(D4:H4)-MAX(D4:H4)-MIN(D4:H4)),SUM(D4:F4)))*5/30)</f>
        <v>24.333333333333332</v>
      </c>
      <c r="U4" s="5">
        <f t="shared" ref="U4:U32" si="0">(IF(Q4&gt;0,(SUM(L4:R4)-MAX(L4:R4)-MIN(L4:R4))*3/5,IF(O4&gt;0,(SUM(L4:P4)-MAX(L4:P4)-MIN(L4:P4)),SUM(L4:N4)))*5/30)</f>
        <v>24.833333333333332</v>
      </c>
      <c r="V4" s="5"/>
      <c r="W4" s="5">
        <f t="shared" ref="W4:W32" si="1">T4+U4-V4</f>
        <v>49.166666666666664</v>
      </c>
      <c r="X4" s="55"/>
      <c r="Y4" s="45"/>
      <c r="AA4" s="69" t="s">
        <v>55</v>
      </c>
    </row>
    <row r="5" spans="1:27" ht="16.5" thickBot="1">
      <c r="A5" s="57">
        <f>IF('Order of Draw'!$J5="","",'Order of Draw'!I5)</f>
        <v>3</v>
      </c>
      <c r="B5" s="58" t="str">
        <f>IF('Order of Draw'!$J5="","",'Order of Draw'!J5)</f>
        <v>OMGPC</v>
      </c>
      <c r="C5" s="58" t="str">
        <f>IF('Order of Draw'!$J5="","",'Order of Draw'!K5)</f>
        <v>Kate Nymark, Lisette Torres, Lorelei Wilson</v>
      </c>
      <c r="D5" s="75">
        <v>52</v>
      </c>
      <c r="E5" s="76">
        <v>54</v>
      </c>
      <c r="F5" s="76">
        <v>53</v>
      </c>
      <c r="G5" s="76">
        <v>52</v>
      </c>
      <c r="H5" s="76">
        <v>56</v>
      </c>
      <c r="I5" s="47"/>
      <c r="J5" s="47"/>
      <c r="L5" s="75">
        <v>54</v>
      </c>
      <c r="M5" s="76">
        <v>56</v>
      </c>
      <c r="N5" s="76">
        <v>54</v>
      </c>
      <c r="O5" s="76">
        <v>53</v>
      </c>
      <c r="P5" s="76">
        <v>57</v>
      </c>
      <c r="Q5" s="47"/>
      <c r="R5" s="47"/>
      <c r="S5" s="10"/>
      <c r="T5" s="5">
        <f>(IF(I5&gt;0,(SUM(D5:J5)-MAX(D5:J5)-MIN(D5:J5))*3/5,IF(G5&gt;0,(SUM(D5:H5)-MAX(D5:H5)-MIN(D5:H5)),SUM(D5:F5)))*5/30)</f>
        <v>26.5</v>
      </c>
      <c r="U5" s="5">
        <f t="shared" si="0"/>
        <v>27.333333333333332</v>
      </c>
      <c r="V5" s="5"/>
      <c r="W5" s="5">
        <f t="shared" si="1"/>
        <v>53.833333333333329</v>
      </c>
      <c r="X5" s="55" t="s">
        <v>53</v>
      </c>
      <c r="Y5" s="45"/>
      <c r="AA5" s="77">
        <v>0.10069444444444443</v>
      </c>
    </row>
    <row r="6" spans="1:27" ht="16.5" thickBot="1">
      <c r="A6" s="57">
        <f>IF('Order of Draw'!$J6="","",'Order of Draw'!I6)</f>
        <v>4</v>
      </c>
      <c r="B6" s="58" t="str">
        <f>IF('Order of Draw'!$J6="","",'Order of Draw'!J6)</f>
        <v>CH</v>
      </c>
      <c r="C6" s="58" t="str">
        <f>IF('Order of Draw'!$J6="","",'Order of Draw'!K6)</f>
        <v>Beatrice Carter, Tatiana Martin-Gonzalez, Lesly Zhagnay Angamarca</v>
      </c>
      <c r="D6" s="75">
        <v>43</v>
      </c>
      <c r="E6" s="76">
        <v>52</v>
      </c>
      <c r="F6" s="76">
        <v>51</v>
      </c>
      <c r="G6" s="76">
        <v>50</v>
      </c>
      <c r="H6" s="76">
        <v>50</v>
      </c>
      <c r="I6" s="47"/>
      <c r="J6" s="47"/>
      <c r="L6" s="75">
        <v>45</v>
      </c>
      <c r="M6" s="76">
        <v>55</v>
      </c>
      <c r="N6" s="76">
        <v>54</v>
      </c>
      <c r="O6" s="76">
        <v>48</v>
      </c>
      <c r="P6" s="76">
        <v>50</v>
      </c>
      <c r="Q6" s="47"/>
      <c r="R6" s="47"/>
      <c r="S6" s="10"/>
      <c r="T6" s="42">
        <f>(IF(I6&gt;0,(SUM(D6:J6)-MAX(D6:J6)-MIN(D6:J6))*3/5,IF(G6&gt;0,(SUM(D6:H6)-MAX(D6:H6)-MIN(D6:H6)),SUM(D6:F6)))*5/30)</f>
        <v>25.166666666666668</v>
      </c>
      <c r="U6" s="42">
        <f t="shared" si="0"/>
        <v>25.333333333333332</v>
      </c>
      <c r="V6" s="42"/>
      <c r="W6" s="42">
        <f t="shared" si="1"/>
        <v>50.5</v>
      </c>
      <c r="X6" s="52" t="s">
        <v>53</v>
      </c>
      <c r="Y6" s="45"/>
      <c r="AA6" s="78" t="s">
        <v>56</v>
      </c>
    </row>
    <row r="7" spans="1:27">
      <c r="A7" s="57" t="str">
        <f>IF('Order of Draw'!$J7="","",'Order of Draw'!I7)</f>
        <v/>
      </c>
      <c r="B7" s="58" t="str">
        <f>IF('Order of Draw'!$J7="","",'Order of Draw'!J7)</f>
        <v/>
      </c>
      <c r="C7" s="58" t="str">
        <f>IF('Order of Draw'!$J7="","",'Order of Draw'!K7)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42">
        <f t="shared" ref="T7:T32" si="2">(IF(I7&gt;0,(SUM(D7:J7)-MAX(D7:J7)-MIN(D7:J7))*3/5,IF(G7&gt;0,(SUM(D7:H7)-MAX(D7:H7)-MIN(D7:H7)),SUM(D7:F7)))*5/30)</f>
        <v>0</v>
      </c>
      <c r="U7" s="42">
        <f t="shared" si="0"/>
        <v>0</v>
      </c>
      <c r="V7" s="42"/>
      <c r="W7" s="42">
        <f t="shared" si="1"/>
        <v>0</v>
      </c>
      <c r="Y7" s="45"/>
      <c r="AA7" s="70"/>
    </row>
    <row r="8" spans="1:27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si="2"/>
        <v>0</v>
      </c>
      <c r="U8" s="42">
        <f t="shared" si="0"/>
        <v>0</v>
      </c>
      <c r="V8" s="42"/>
      <c r="W8" s="42">
        <f t="shared" si="1"/>
        <v>0</v>
      </c>
      <c r="X8" s="52"/>
      <c r="Y8" s="45"/>
      <c r="AA8" s="70"/>
    </row>
    <row r="9" spans="1:27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  <c r="AA9" s="70"/>
    </row>
    <row r="10" spans="1:27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  <c r="AA10" s="70"/>
    </row>
    <row r="11" spans="1:27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  <c r="AA11" s="70"/>
    </row>
    <row r="12" spans="1:27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  <c r="AA12" s="70"/>
    </row>
    <row r="13" spans="1:27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  <c r="AA13" s="70"/>
    </row>
    <row r="14" spans="1:27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  <c r="AA14" s="70"/>
    </row>
    <row r="15" spans="1:27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  <c r="AA15" s="70"/>
    </row>
    <row r="16" spans="1:27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  <c r="AA16" s="70"/>
    </row>
    <row r="17" spans="1:27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  <c r="AA17" s="70"/>
    </row>
    <row r="18" spans="1:27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  <c r="AA18" s="70"/>
    </row>
    <row r="19" spans="1:27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  <c r="AA19" s="70"/>
    </row>
    <row r="20" spans="1:27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  <c r="AA20" s="70"/>
    </row>
    <row r="21" spans="1:27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  <c r="AA21" s="70"/>
    </row>
    <row r="22" spans="1:27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  <c r="AA22" s="70"/>
    </row>
    <row r="23" spans="1:27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  <c r="AA23" s="70"/>
    </row>
    <row r="24" spans="1:27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  <c r="AA24" s="70"/>
    </row>
    <row r="25" spans="1:27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  <c r="AA25" s="70"/>
    </row>
    <row r="26" spans="1:27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  <c r="AA26" s="70"/>
    </row>
    <row r="27" spans="1:27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  <c r="AA27" s="70"/>
    </row>
    <row r="28" spans="1:27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  <c r="AA28" s="70"/>
    </row>
    <row r="29" spans="1:27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  <c r="AA29" s="70"/>
    </row>
    <row r="30" spans="1:27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  <c r="AA30" s="70"/>
    </row>
    <row r="31" spans="1:27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  <c r="AA31" s="70"/>
    </row>
    <row r="32" spans="1:27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  <c r="AA32" s="70"/>
    </row>
    <row r="33" spans="20:23">
      <c r="T33" s="43"/>
      <c r="U33" s="43"/>
      <c r="V33" s="44"/>
      <c r="W33" s="33"/>
    </row>
  </sheetData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7:R32 Q3:R6">
    <cfRule type="expression" dxfId="110" priority="1" stopIfTrue="1">
      <formula>MOD(ROW(),2)=0</formula>
    </cfRule>
  </conditionalFormatting>
  <conditionalFormatting sqref="D7:J32 I3:J6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W9" sqref="W9"/>
    </sheetView>
  </sheetViews>
  <sheetFormatPr defaultRowHeight="15.75"/>
  <cols>
    <col min="1" max="1" width="4.7109375" style="14" customWidth="1"/>
    <col min="2" max="2" width="11.7109375" style="14" customWidth="1"/>
    <col min="3" max="3" width="12.7109375" style="14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  <col min="27" max="27" width="9.7109375" customWidth="1"/>
  </cols>
  <sheetData>
    <row r="1" spans="1:27" ht="16.5" thickTop="1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7" s="27" customFormat="1" ht="39" thickBot="1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  <c r="AA2" s="68" t="s">
        <v>30</v>
      </c>
    </row>
    <row r="3" spans="1:27" ht="16.5" thickBot="1">
      <c r="A3" s="30">
        <f>IF('Order of Draw'!$N3="","",'Order of Draw'!M3)</f>
        <v>1</v>
      </c>
      <c r="B3" s="13" t="str">
        <f>IF('Order of Draw'!$N3="","",'Order of Draw'!N3)</f>
        <v>OMGPC</v>
      </c>
      <c r="C3" s="13" t="str">
        <f>IF('Order of Draw'!$N3="","",'Order of Draw'!O3)</f>
        <v>Emma Bauernfeind, Heather Breidenbach, Katie Edwards, Hayley Heiss, Cindy Li, Katie Moline, Sage Ramberg, Jessica Ruohoniemi</v>
      </c>
      <c r="D3" s="73">
        <v>51</v>
      </c>
      <c r="E3" s="74">
        <v>57</v>
      </c>
      <c r="F3" s="74">
        <v>61</v>
      </c>
      <c r="G3" s="74">
        <v>59</v>
      </c>
      <c r="H3" s="74">
        <v>57</v>
      </c>
      <c r="I3" s="47"/>
      <c r="J3" s="47"/>
      <c r="L3" s="73">
        <v>53</v>
      </c>
      <c r="M3" s="74">
        <v>59</v>
      </c>
      <c r="N3" s="74">
        <v>61</v>
      </c>
      <c r="O3" s="74">
        <v>59</v>
      </c>
      <c r="P3" s="74">
        <v>57</v>
      </c>
      <c r="Q3" s="47"/>
      <c r="R3" s="47"/>
      <c r="S3" s="10"/>
      <c r="T3" s="5">
        <f>(IF(I3&gt;0,(SUM(D3:J3)-MAX(D3:J3)-MIN(D3:J3))*3/5,IF(G3&gt;0,(SUM(D3:H3)-MAX(D3:H3)-MIN(D3:H3)),SUM(D3:F3)))*5/30)</f>
        <v>28.833333333333332</v>
      </c>
      <c r="U3" s="5">
        <f>(IF(Q3&gt;0,(SUM(L3:R3)-MAX(L3:R3)-MIN(L3:R3))*3/5,IF(O3&gt;0,(SUM(L3:P3)-MAX(L3:P3)-MIN(L3:P3)),SUM(L3:N3)))*5/30)</f>
        <v>29.166666666666668</v>
      </c>
      <c r="V3" s="5"/>
      <c r="W3" s="5">
        <v>1</v>
      </c>
      <c r="X3" s="5">
        <f t="shared" ref="X3:X8" si="0">T3+U3-V3+W3</f>
        <v>59</v>
      </c>
      <c r="Y3" s="56"/>
      <c r="AA3" s="69">
        <v>0.12222222222222223</v>
      </c>
    </row>
    <row r="4" spans="1:27" ht="16.5" thickBot="1">
      <c r="A4" s="30">
        <f>IF('Order of Draw'!$N4="","",'Order of Draw'!M4)</f>
        <v>2</v>
      </c>
      <c r="B4" s="13" t="str">
        <f>IF('Order of Draw'!$N4="","",'Order of Draw'!N4)</f>
        <v>OMGPC</v>
      </c>
      <c r="C4" s="13" t="str">
        <f>IF('Order of Draw'!$N4="","",'Order of Draw'!O4)</f>
        <v>Mikaela Crosby, Paulina Frayman, Katie Knox, Lisette Torres, Savanna Woods</v>
      </c>
      <c r="D4" s="75">
        <v>44</v>
      </c>
      <c r="E4" s="76">
        <v>46</v>
      </c>
      <c r="F4" s="76">
        <v>50</v>
      </c>
      <c r="G4" s="76">
        <v>47</v>
      </c>
      <c r="H4" s="76">
        <v>48</v>
      </c>
      <c r="I4" s="47"/>
      <c r="J4" s="47"/>
      <c r="L4" s="75">
        <v>46</v>
      </c>
      <c r="M4" s="76">
        <v>47</v>
      </c>
      <c r="N4" s="76">
        <v>48</v>
      </c>
      <c r="O4" s="76">
        <v>46</v>
      </c>
      <c r="P4" s="76">
        <v>51</v>
      </c>
      <c r="Q4" s="47"/>
      <c r="R4" s="47"/>
      <c r="S4" s="10"/>
      <c r="T4" s="5">
        <f>(IF(I4&gt;0,(SUM(D4:J4)-MAX(D4:J4)-MIN(D4:J4))*3/5,IF(G4&gt;0,(SUM(D4:H4)-MAX(D4:H4)-MIN(D4:H4)),SUM(D4:F4)))*5/30)</f>
        <v>23.5</v>
      </c>
      <c r="U4" s="5">
        <f t="shared" ref="U4" si="1">(IF(Q4&gt;0,(SUM(L4:R4)-MAX(L4:R4)-MIN(L4:R4))*3/5,IF(O4&gt;0,(SUM(L4:P4)-MAX(L4:P4)-MIN(L4:P4)),SUM(L4:N4)))*5/30)</f>
        <v>23.5</v>
      </c>
      <c r="V4" s="5"/>
      <c r="W4" s="5">
        <v>0.25</v>
      </c>
      <c r="X4" s="5">
        <f t="shared" si="0"/>
        <v>47.25</v>
      </c>
      <c r="Y4" s="56"/>
      <c r="AA4" s="69">
        <v>8.6805555555555566E-2</v>
      </c>
    </row>
    <row r="5" spans="1:27" ht="16.5" thickBot="1">
      <c r="A5" s="30">
        <f>IF('Order of Draw'!$N5="","",'Order of Draw'!M5)</f>
        <v>3</v>
      </c>
      <c r="B5" s="13" t="str">
        <f>IF('Order of Draw'!$N5="","",'Order of Draw'!N5)</f>
        <v>OMGPC</v>
      </c>
      <c r="C5" s="13" t="str">
        <f>IF('Order of Draw'!$N5="","",'Order of Draw'!O5)</f>
        <v>Sophie Cataldo, Riya Javeri, Rachel Knox, Kate Nymark, Trudy Trudeau, Lorelei Wilson</v>
      </c>
      <c r="D5" s="75">
        <v>50</v>
      </c>
      <c r="E5" s="76">
        <v>54</v>
      </c>
      <c r="F5" s="76">
        <v>56</v>
      </c>
      <c r="G5" s="76">
        <v>52</v>
      </c>
      <c r="H5" s="76">
        <v>56</v>
      </c>
      <c r="I5" s="47"/>
      <c r="J5" s="47"/>
      <c r="L5" s="75">
        <v>51</v>
      </c>
      <c r="M5" s="76">
        <v>54</v>
      </c>
      <c r="N5" s="76">
        <v>55</v>
      </c>
      <c r="O5" s="76">
        <v>51</v>
      </c>
      <c r="P5" s="76">
        <v>57</v>
      </c>
      <c r="Q5" s="47"/>
      <c r="R5" s="47"/>
      <c r="S5" s="10"/>
      <c r="T5" s="5">
        <f t="shared" ref="T5:T32" si="2">(IF(I5&gt;0,(SUM(D5:J5)-MAX(D5:J5)-MIN(D5:J5))*3/5,IF(G5&gt;0,(SUM(D5:H5)-MAX(D5:H5)-MIN(D5:H5)),SUM(D5:F5)))*5/30)</f>
        <v>27</v>
      </c>
      <c r="U5" s="5">
        <f t="shared" ref="U5:U32" si="3">(IF(Q5&gt;0,(SUM(L5:R5)-MAX(L5:R5)-MIN(L5:R5))*3/5,IF(O5&gt;0,(SUM(L5:P5)-MAX(L5:P5)-MIN(L5:P5)),SUM(L5:N5)))*5/30)</f>
        <v>26.666666666666668</v>
      </c>
      <c r="V5" s="5"/>
      <c r="W5" s="5">
        <v>0.5</v>
      </c>
      <c r="X5" s="5">
        <f t="shared" si="0"/>
        <v>54.166666666666671</v>
      </c>
      <c r="Y5" s="56" t="s">
        <v>53</v>
      </c>
      <c r="AA5" s="77">
        <v>8.7500000000000008E-2</v>
      </c>
    </row>
    <row r="6" spans="1:27" ht="16.5" thickBot="1">
      <c r="A6" s="30">
        <f>IF('Order of Draw'!$N6="","",'Order of Draw'!M6)</f>
        <v>4</v>
      </c>
      <c r="B6" s="13" t="str">
        <f>IF('Order of Draw'!$N6="","",'Order of Draw'!N6)</f>
        <v>CH</v>
      </c>
      <c r="C6" s="13" t="str">
        <f>IF('Order of Draw'!$N6="","",'Order of Draw'!O6)</f>
        <v>Ava Rosengren, Sofia Cedillo, Marissa Foy, Karina Kaplan, Jayden Kline, Madeline Mueller, Lucille Rosengren</v>
      </c>
      <c r="D6" s="75">
        <v>44</v>
      </c>
      <c r="E6" s="76">
        <v>55</v>
      </c>
      <c r="F6" s="76">
        <v>52</v>
      </c>
      <c r="G6" s="76">
        <v>53</v>
      </c>
      <c r="H6" s="76">
        <v>51</v>
      </c>
      <c r="I6" s="47"/>
      <c r="J6" s="47"/>
      <c r="L6" s="75">
        <v>43</v>
      </c>
      <c r="M6" s="76">
        <v>55</v>
      </c>
      <c r="N6" s="76">
        <v>52</v>
      </c>
      <c r="O6" s="76">
        <v>50</v>
      </c>
      <c r="P6" s="76">
        <v>51</v>
      </c>
      <c r="Q6" s="47"/>
      <c r="R6" s="47"/>
      <c r="S6" s="10"/>
      <c r="T6" s="5">
        <f t="shared" si="2"/>
        <v>26</v>
      </c>
      <c r="U6" s="5">
        <f t="shared" si="3"/>
        <v>25.5</v>
      </c>
      <c r="V6" s="5"/>
      <c r="W6" s="5">
        <v>0.75</v>
      </c>
      <c r="X6" s="5">
        <f t="shared" si="0"/>
        <v>52.25</v>
      </c>
      <c r="Y6" s="55" t="s">
        <v>53</v>
      </c>
      <c r="Z6" s="45"/>
      <c r="AA6" s="77">
        <v>4.3750000000000004E-2</v>
      </c>
    </row>
    <row r="7" spans="1:27">
      <c r="A7" s="30" t="str">
        <f>IF('Order of Draw'!$N7="","",'Order of Draw'!M7)</f>
        <v/>
      </c>
      <c r="B7" s="13" t="str">
        <f>IF('Order of Draw'!$N7="","",'Order of Draw'!N7)</f>
        <v/>
      </c>
      <c r="C7" s="13" t="str">
        <f>IF('Order of Draw'!$N7="","",'Order of Draw'!O7)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2"/>
        <v>0</v>
      </c>
      <c r="U7" s="5">
        <f t="shared" si="3"/>
        <v>0</v>
      </c>
      <c r="V7" s="5"/>
      <c r="W7" s="5"/>
      <c r="X7" s="5">
        <f t="shared" si="0"/>
        <v>0</v>
      </c>
      <c r="Y7" s="55"/>
      <c r="Z7" s="45"/>
      <c r="AA7" s="70"/>
    </row>
    <row r="8" spans="1:27">
      <c r="A8" s="30" t="str">
        <f>IF('Order of Draw'!$N8="","",'Order of Draw'!M8)</f>
        <v/>
      </c>
      <c r="B8" s="13" t="str">
        <f>IF('Order of Draw'!$N8="","",'Order of Draw'!N8)</f>
        <v/>
      </c>
      <c r="C8" s="13" t="str">
        <f>IF('Order of Draw'!$N8="","",'Order of Draw'!O8)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2"/>
        <v>0</v>
      </c>
      <c r="U8" s="5">
        <f t="shared" si="3"/>
        <v>0</v>
      </c>
      <c r="V8" s="5"/>
      <c r="W8" s="5"/>
      <c r="X8" s="5">
        <f t="shared" si="0"/>
        <v>0</v>
      </c>
      <c r="Y8" s="55"/>
      <c r="Z8" s="45"/>
      <c r="AA8" s="70"/>
    </row>
    <row r="9" spans="1:27">
      <c r="A9" s="30" t="str">
        <f>IF('Order of Draw'!$N9="","",'Order of Draw'!M9)</f>
        <v/>
      </c>
      <c r="B9" s="13" t="str">
        <f>IF('Order of Draw'!$N9="","",'Order of Draw'!N9)</f>
        <v/>
      </c>
      <c r="C9" s="13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2"/>
        <v>0</v>
      </c>
      <c r="U9" s="5">
        <f t="shared" si="3"/>
        <v>0</v>
      </c>
      <c r="V9" s="5"/>
      <c r="W9" s="5"/>
      <c r="X9" s="5">
        <f t="shared" ref="X9:X32" si="4">T9+U9-V9+W9</f>
        <v>0</v>
      </c>
      <c r="Y9" s="55"/>
      <c r="Z9" s="45"/>
      <c r="AA9" s="70"/>
    </row>
    <row r="10" spans="1:27">
      <c r="A10" s="30" t="str">
        <f>IF('Order of Draw'!$N10="","",'Order of Draw'!M10)</f>
        <v/>
      </c>
      <c r="B10" s="13" t="str">
        <f>IF('Order of Draw'!$N10="","",'Order of Draw'!N10)</f>
        <v/>
      </c>
      <c r="C10" s="1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2"/>
        <v>0</v>
      </c>
      <c r="U10" s="5">
        <f t="shared" si="3"/>
        <v>0</v>
      </c>
      <c r="V10" s="5"/>
      <c r="W10" s="5"/>
      <c r="X10" s="5">
        <f t="shared" si="4"/>
        <v>0</v>
      </c>
      <c r="Y10" s="55"/>
      <c r="Z10" s="45"/>
      <c r="AA10" s="70"/>
    </row>
    <row r="11" spans="1:27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2"/>
        <v>0</v>
      </c>
      <c r="U11" s="5">
        <f t="shared" si="3"/>
        <v>0</v>
      </c>
      <c r="V11" s="5"/>
      <c r="W11" s="5"/>
      <c r="X11" s="5">
        <f t="shared" si="4"/>
        <v>0</v>
      </c>
      <c r="Y11" s="55"/>
      <c r="Z11" s="45"/>
      <c r="AA11" s="70"/>
    </row>
    <row r="12" spans="1:27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2"/>
        <v>0</v>
      </c>
      <c r="U12" s="5">
        <f t="shared" si="3"/>
        <v>0</v>
      </c>
      <c r="V12" s="5"/>
      <c r="W12" s="5"/>
      <c r="X12" s="5">
        <f t="shared" si="4"/>
        <v>0</v>
      </c>
      <c r="Y12" s="55"/>
      <c r="Z12" s="45"/>
      <c r="AA12" s="70"/>
    </row>
    <row r="13" spans="1:27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2"/>
        <v>0</v>
      </c>
      <c r="U13" s="5">
        <f t="shared" si="3"/>
        <v>0</v>
      </c>
      <c r="V13" s="5"/>
      <c r="W13" s="5"/>
      <c r="X13" s="5">
        <f t="shared" si="4"/>
        <v>0</v>
      </c>
      <c r="Y13" s="55"/>
      <c r="Z13" s="45"/>
      <c r="AA13" s="70"/>
    </row>
    <row r="14" spans="1:27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2"/>
        <v>0</v>
      </c>
      <c r="U14" s="5">
        <f t="shared" si="3"/>
        <v>0</v>
      </c>
      <c r="V14" s="5"/>
      <c r="W14" s="5"/>
      <c r="X14" s="5">
        <f t="shared" si="4"/>
        <v>0</v>
      </c>
      <c r="Y14" s="55"/>
      <c r="Z14" s="45"/>
      <c r="AA14" s="70"/>
    </row>
    <row r="15" spans="1:27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  <c r="AA15" s="70"/>
    </row>
    <row r="16" spans="1:27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  <c r="AA16" s="70"/>
    </row>
    <row r="17" spans="1:27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  <c r="AA17" s="70"/>
    </row>
    <row r="18" spans="1:27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  <c r="AA18" s="70"/>
    </row>
    <row r="19" spans="1:27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  <c r="AA19" s="70"/>
    </row>
    <row r="20" spans="1:27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  <c r="AA20" s="70"/>
    </row>
    <row r="21" spans="1:27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  <c r="AA21" s="70"/>
    </row>
    <row r="22" spans="1:27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  <c r="AA22" s="70"/>
    </row>
    <row r="23" spans="1:27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  <c r="AA23" s="70"/>
    </row>
    <row r="24" spans="1:27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  <c r="AA24" s="70"/>
    </row>
    <row r="25" spans="1:27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  <c r="AA25" s="70"/>
    </row>
    <row r="26" spans="1:27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  <c r="AA26" s="70"/>
    </row>
    <row r="27" spans="1:27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  <c r="AA27" s="70"/>
    </row>
    <row r="28" spans="1:27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  <c r="AA28" s="70"/>
    </row>
    <row r="29" spans="1:27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  <c r="AA29" s="70"/>
    </row>
    <row r="30" spans="1:27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  <c r="AA30" s="70"/>
    </row>
    <row r="31" spans="1:27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  <c r="AA31" s="70"/>
    </row>
    <row r="32" spans="1:27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  <c r="AA32" s="70"/>
    </row>
    <row r="33" spans="25:25">
      <c r="Y33" s="29"/>
    </row>
    <row r="34" spans="25:25">
      <c r="Y34" s="29"/>
    </row>
    <row r="35" spans="25:25">
      <c r="Y35" s="29"/>
    </row>
    <row r="36" spans="25:25">
      <c r="Y36" s="29"/>
    </row>
    <row r="37" spans="25:25">
      <c r="Y37" s="29"/>
    </row>
  </sheetData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7:R32 Q3:R6">
    <cfRule type="expression" dxfId="97" priority="1" stopIfTrue="1">
      <formula>MOD(ROW(),2)=0</formula>
    </cfRule>
  </conditionalFormatting>
  <conditionalFormatting sqref="D7:J32 I3:J6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O17" sqref="O17"/>
    </sheetView>
  </sheetViews>
  <sheetFormatPr defaultRowHeight="12.75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5703125" customWidth="1"/>
  </cols>
  <sheetData>
    <row r="1" spans="1:15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ht="13.5" thickBot="1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ht="13.5" thickBot="1">
      <c r="A3" s="28">
        <v>1</v>
      </c>
      <c r="B3" s="71" t="s">
        <v>31</v>
      </c>
      <c r="C3" s="71" t="s">
        <v>32</v>
      </c>
      <c r="E3" s="28">
        <v>1</v>
      </c>
      <c r="F3" s="71" t="s">
        <v>31</v>
      </c>
      <c r="G3" s="72" t="s">
        <v>39</v>
      </c>
      <c r="I3" s="28">
        <v>1</v>
      </c>
      <c r="J3" s="71" t="s">
        <v>31</v>
      </c>
      <c r="K3" s="72" t="s">
        <v>45</v>
      </c>
      <c r="L3" s="28"/>
      <c r="M3" s="28">
        <v>1</v>
      </c>
      <c r="N3" s="71" t="s">
        <v>31</v>
      </c>
      <c r="O3" s="72" t="s">
        <v>49</v>
      </c>
    </row>
    <row r="4" spans="1:15" ht="13.5" thickBot="1">
      <c r="A4" s="28">
        <f>+A3+1</f>
        <v>2</v>
      </c>
      <c r="B4" s="71" t="s">
        <v>31</v>
      </c>
      <c r="C4" s="71" t="s">
        <v>33</v>
      </c>
      <c r="E4" s="28">
        <f>+E3+1</f>
        <v>2</v>
      </c>
      <c r="F4" s="71" t="s">
        <v>31</v>
      </c>
      <c r="G4" s="72" t="s">
        <v>40</v>
      </c>
      <c r="I4" s="28">
        <f>+I3+1</f>
        <v>2</v>
      </c>
      <c r="J4" s="71" t="s">
        <v>35</v>
      </c>
      <c r="K4" s="72" t="s">
        <v>46</v>
      </c>
      <c r="L4" s="28"/>
      <c r="M4" s="28">
        <f>+M3+1</f>
        <v>2</v>
      </c>
      <c r="N4" s="71" t="s">
        <v>31</v>
      </c>
      <c r="O4" s="72" t="s">
        <v>50</v>
      </c>
    </row>
    <row r="5" spans="1:15" ht="13.5" thickBot="1">
      <c r="A5" s="28">
        <f t="shared" ref="A5:A32" si="0">+A4+1</f>
        <v>3</v>
      </c>
      <c r="B5" s="71" t="s">
        <v>31</v>
      </c>
      <c r="C5" s="72" t="s">
        <v>34</v>
      </c>
      <c r="E5" s="28">
        <f t="shared" ref="E5:E32" si="1">+E4+1</f>
        <v>3</v>
      </c>
      <c r="F5" s="71" t="s">
        <v>31</v>
      </c>
      <c r="G5" s="72" t="s">
        <v>41</v>
      </c>
      <c r="I5" s="28">
        <f t="shared" ref="I5:I32" si="2">+I4+1</f>
        <v>3</v>
      </c>
      <c r="J5" s="71" t="s">
        <v>31</v>
      </c>
      <c r="K5" s="72" t="s">
        <v>47</v>
      </c>
      <c r="L5" s="28"/>
      <c r="M5" s="28">
        <f t="shared" ref="M5:M32" si="3">+M4+1</f>
        <v>3</v>
      </c>
      <c r="N5" s="71" t="s">
        <v>31</v>
      </c>
      <c r="O5" s="72" t="s">
        <v>51</v>
      </c>
    </row>
    <row r="6" spans="1:15" ht="13.5" thickBot="1">
      <c r="A6" s="28">
        <f t="shared" si="0"/>
        <v>4</v>
      </c>
      <c r="B6" s="71" t="s">
        <v>35</v>
      </c>
      <c r="C6" s="72" t="s">
        <v>36</v>
      </c>
      <c r="E6" s="28">
        <f t="shared" si="1"/>
        <v>4</v>
      </c>
      <c r="F6" s="71" t="s">
        <v>35</v>
      </c>
      <c r="G6" s="72" t="s">
        <v>42</v>
      </c>
      <c r="I6" s="28">
        <f t="shared" si="2"/>
        <v>4</v>
      </c>
      <c r="J6" s="71" t="s">
        <v>35</v>
      </c>
      <c r="K6" s="72" t="s">
        <v>48</v>
      </c>
      <c r="L6" s="28"/>
      <c r="M6" s="28">
        <f t="shared" si="3"/>
        <v>4</v>
      </c>
      <c r="N6" s="71" t="s">
        <v>35</v>
      </c>
      <c r="O6" s="72" t="s">
        <v>52</v>
      </c>
    </row>
    <row r="7" spans="1:15" ht="13.5" thickBot="1">
      <c r="A7" s="28">
        <f t="shared" si="0"/>
        <v>5</v>
      </c>
      <c r="B7" s="71" t="s">
        <v>31</v>
      </c>
      <c r="C7" s="71" t="s">
        <v>37</v>
      </c>
      <c r="E7" s="28">
        <f t="shared" si="1"/>
        <v>5</v>
      </c>
      <c r="F7" s="71" t="s">
        <v>31</v>
      </c>
      <c r="G7" s="72" t="s">
        <v>43</v>
      </c>
      <c r="I7" s="28">
        <f t="shared" si="2"/>
        <v>5</v>
      </c>
      <c r="J7" s="59"/>
      <c r="K7" s="59"/>
      <c r="L7" s="28"/>
      <c r="M7" s="28">
        <f t="shared" si="3"/>
        <v>5</v>
      </c>
      <c r="N7" s="59"/>
      <c r="O7" s="59"/>
    </row>
    <row r="8" spans="1:15" ht="13.5" thickBot="1">
      <c r="A8" s="28">
        <f t="shared" si="0"/>
        <v>6</v>
      </c>
      <c r="B8" s="71" t="s">
        <v>35</v>
      </c>
      <c r="C8" s="72" t="s">
        <v>38</v>
      </c>
      <c r="E8" s="28">
        <f t="shared" si="1"/>
        <v>6</v>
      </c>
      <c r="F8" s="71" t="s">
        <v>35</v>
      </c>
      <c r="G8" s="72" t="s">
        <v>44</v>
      </c>
      <c r="I8" s="28">
        <f t="shared" si="2"/>
        <v>6</v>
      </c>
      <c r="J8" s="59"/>
      <c r="K8" s="59"/>
      <c r="L8" s="28"/>
      <c r="M8" s="28">
        <f t="shared" si="3"/>
        <v>6</v>
      </c>
      <c r="N8" s="59"/>
      <c r="O8" s="59"/>
    </row>
    <row r="9" spans="1:15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54"/>
  <sheetViews>
    <sheetView tabSelected="1" zoomScale="90" zoomScaleNormal="90" workbookViewId="0">
      <selection activeCell="T11" sqref="T11 V11"/>
      <pivotSelection pane="bottomRight" showHeader="1" extendable="1" dimension="1" start="2" min="2" max="3" activeRow="10" activeCol="19" click="1" r:id="rId7">
        <pivotArea dataOnly="0" outline="0" fieldPosition="0">
          <references count="1">
            <reference field="2" count="1">
              <x v="5"/>
            </reference>
          </references>
        </pivotArea>
      </pivotSelection>
    </sheetView>
  </sheetViews>
  <sheetFormatPr defaultRowHeight="12.75"/>
  <cols>
    <col min="1" max="1" width="8.5703125" bestFit="1" customWidth="1"/>
    <col min="2" max="2" width="19" bestFit="1" customWidth="1"/>
    <col min="3" max="3" width="18.140625" bestFit="1" customWidth="1"/>
    <col min="4" max="4" width="8.7109375" hidden="1" customWidth="1"/>
    <col min="5" max="5" width="8" bestFit="1" customWidth="1"/>
    <col min="7" max="7" width="8.5703125" bestFit="1" customWidth="1"/>
    <col min="8" max="8" width="15.5703125" customWidth="1"/>
    <col min="9" max="9" width="18.140625" bestFit="1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15.5703125" customWidth="1"/>
    <col min="15" max="15" width="18.140625" bestFit="1" customWidth="1"/>
    <col min="16" max="16" width="8.7109375" hidden="1" customWidth="1"/>
    <col min="17" max="17" width="8" bestFit="1" customWidth="1"/>
    <col min="19" max="19" width="8.5703125" bestFit="1" customWidth="1"/>
    <col min="20" max="20" width="15.42578125" customWidth="1"/>
    <col min="21" max="21" width="18.140625" bestFit="1" customWidth="1"/>
    <col min="22" max="22" width="8.7109375" hidden="1" customWidth="1"/>
    <col min="23" max="23" width="8" bestFit="1" customWidth="1"/>
  </cols>
  <sheetData>
    <row r="1" spans="1:113" ht="13.5" thickBot="1"/>
    <row r="2" spans="1:113" ht="18">
      <c r="B2" s="62" t="s">
        <v>18</v>
      </c>
      <c r="C2" s="63" t="s">
        <v>28</v>
      </c>
      <c r="I2" s="61"/>
    </row>
    <row r="3" spans="1:113" ht="18">
      <c r="B3" s="64" t="s">
        <v>31</v>
      </c>
      <c r="C3" s="65">
        <f>SUMIF($C$10:$C$12,$B3,$E$10:$E$12)+SUMIF($I$10:$I$12,$B3,$K$10:$K$12)+SUMIF($O$10:$O$12,$B3,$Q$10:$Q$12)+SUMIF($U$10:$U$12,$B3,$W$10:$W$12)</f>
        <v>32</v>
      </c>
    </row>
    <row r="4" spans="1:113" ht="18.75" thickBot="1">
      <c r="B4" s="66" t="s">
        <v>35</v>
      </c>
      <c r="C4" s="67">
        <f>SUMIF($C$10:$C$12,$B4,$E$10:$E$12)+SUMIF($I$10:$I$12,$B4,$K$10:$K$12)+SUMIF($O$10:$O$12,$B4,$Q$10:$Q$12)+SUMIF($U$10:$U$12,$B4,$W$10:$W$12)</f>
        <v>13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IF(Solos!$X5="Y",Solos!A5,"")</f>
        <v>3</v>
      </c>
      <c r="CR7" s="29" t="str">
        <f>IF(Solos!$X5="Y",Solos!B5,"")</f>
        <v>OMGPC</v>
      </c>
      <c r="CS7" s="29" t="str">
        <f>IF(Solos!$X5="Y",Solos!C5,"")</f>
        <v>Sophie Cataldo</v>
      </c>
      <c r="CT7" s="29">
        <f>IF(Solos!$X5="Y",Solos!W5,"")</f>
        <v>55</v>
      </c>
      <c r="CV7">
        <f>IF(Duets!$X5="Y",Duets!A5,"")</f>
        <v>3</v>
      </c>
      <c r="CW7" t="str">
        <f>IF(Duets!$X5="Y",Duets!B5,"")</f>
        <v>OMGPC</v>
      </c>
      <c r="CX7" t="str">
        <f>IF(Duets!$X5="Y",Duets!C5,"")</f>
        <v>Emma Bauernfeind, Sage Ramberg</v>
      </c>
      <c r="CY7">
        <f>IF(Duets!$X5="Y",Duets!W5,"")</f>
        <v>58.833333333333336</v>
      </c>
      <c r="DA7">
        <f>IF(Trios!$X5="Y",Trios!A5,"")</f>
        <v>3</v>
      </c>
      <c r="DB7" t="str">
        <f>IF(Trios!$X5="Y",Trios!B5,"")</f>
        <v>OMGPC</v>
      </c>
      <c r="DC7" t="str">
        <f>IF(Trios!$X5="Y",Trios!C5,"")</f>
        <v>Kate Nymark, Lisette Torres, Lorelei Wilson</v>
      </c>
      <c r="DD7">
        <f>IF(Trios!$X5="Y",Trios!W5,"")</f>
        <v>53.833333333333329</v>
      </c>
      <c r="DF7">
        <f>IF(Team!$Y5="Y",Team!A5,"")</f>
        <v>3</v>
      </c>
      <c r="DG7" t="str">
        <f>IF(Team!$Y5="Y",Team!B5,"")</f>
        <v>OMGPC</v>
      </c>
      <c r="DH7" t="str">
        <f>IF(Team!$Y5="Y",Team!C5,"")</f>
        <v>Sophie Cataldo, Riya Javeri, Rachel Knox, Kate Nymark, Trudy Trudeau, Lorelei Wilson</v>
      </c>
      <c r="DI7">
        <f>IF(Team!$Y5="Y",Team!X5,"")</f>
        <v>54.166666666666671</v>
      </c>
    </row>
    <row r="8" spans="1:113">
      <c r="A8" s="46" t="s">
        <v>24</v>
      </c>
      <c r="B8" s="79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IF(Solos!$X6="Y",Solos!A6,"")</f>
        <v>4</v>
      </c>
      <c r="CR8" s="29" t="str">
        <f>IF(Solos!$X6="Y",Solos!B6,"")</f>
        <v>CH</v>
      </c>
      <c r="CS8" s="29" t="str">
        <f>IF(Solos!$X6="Y",Solos!C6,"")</f>
        <v>Ava Rosengren</v>
      </c>
      <c r="CT8" s="29">
        <f>IF(Solos!$X6="Y",Solos!W6,"")</f>
        <v>52.166666666666664</v>
      </c>
      <c r="CV8">
        <f>IF(Duets!$X6="Y",Duets!A6,"")</f>
        <v>4</v>
      </c>
      <c r="CW8" t="str">
        <f>IF(Duets!$X6="Y",Duets!B6,"")</f>
        <v>CH</v>
      </c>
      <c r="CX8" t="str">
        <f>IF(Duets!$X6="Y",Duets!C6,"")</f>
        <v>Sofia Cedillo, Madeline Mueller</v>
      </c>
      <c r="CY8">
        <f>IF(Duets!$X6="Y",Duets!W6,"")</f>
        <v>51.333333333333336</v>
      </c>
      <c r="DA8">
        <f>IF(Trios!$X6="Y",Trios!A6,"")</f>
        <v>4</v>
      </c>
      <c r="DB8" t="str">
        <f>IF(Trios!$X6="Y",Trios!B6,"")</f>
        <v>CH</v>
      </c>
      <c r="DC8" t="str">
        <f>IF(Trios!$X6="Y",Trios!C6,"")</f>
        <v>Beatrice Carter, Tatiana Martin-Gonzalez, Lesly Zhagnay Angamarca</v>
      </c>
      <c r="DD8">
        <f>IF(Trios!$X6="Y",Trios!W6,"")</f>
        <v>50.5</v>
      </c>
      <c r="DF8">
        <f>IF(Team!$Y6="Y",Team!A6,"")</f>
        <v>4</v>
      </c>
      <c r="DG8" t="str">
        <f>IF(Team!$Y6="Y",Team!B6,"")</f>
        <v>CH</v>
      </c>
      <c r="DH8" t="str">
        <f>IF(Team!$Y6="Y",Team!C6,"")</f>
        <v>Ava Rosengren, Sofia Cedillo, Marissa Foy, Karina Kaplan, Jayden Kline, Madeline Mueller, Lucille Rosengren</v>
      </c>
      <c r="DI8">
        <f>IF(Team!$Y6="Y",Team!X6,"")</f>
        <v>52.25</v>
      </c>
    </row>
    <row r="9" spans="1:113">
      <c r="B9" s="80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>
        <f>IF(Solos!$X7="Y",Solos!A7,"")</f>
        <v>5</v>
      </c>
      <c r="CR9" s="29" t="str">
        <f>IF(Solos!$X7="Y",Solos!B7,"")</f>
        <v>OMGPC</v>
      </c>
      <c r="CS9" s="29" t="str">
        <f>IF(Solos!$X7="Y",Solos!C7,"")</f>
        <v>Katie Olsen</v>
      </c>
      <c r="CT9" s="29">
        <f>IF(Solos!$X7="Y",Solos!W7,"")</f>
        <v>58</v>
      </c>
      <c r="CV9">
        <f>IF(Duets!$X7="Y",Duets!A7,"")</f>
        <v>5</v>
      </c>
      <c r="CW9" t="str">
        <f>IF(Duets!$X7="Y",Duets!B7,"")</f>
        <v>OMGPC</v>
      </c>
      <c r="CX9" t="str">
        <f>IF(Duets!$X7="Y",Duets!C7,"")</f>
        <v>Katie Olsen, Zoe Waldron</v>
      </c>
      <c r="CY9">
        <f>IF(Duets!$X7="Y",Duets!W7,"")</f>
        <v>58.666666666666671</v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>
      <c r="A10">
        <v>60</v>
      </c>
      <c r="B10" s="80" t="s">
        <v>38</v>
      </c>
      <c r="C10" t="s">
        <v>35</v>
      </c>
      <c r="D10" s="49">
        <v>60</v>
      </c>
      <c r="E10" s="53">
        <v>5</v>
      </c>
      <c r="F10" s="53"/>
      <c r="G10">
        <v>58.833333333333336</v>
      </c>
      <c r="H10" t="s">
        <v>41</v>
      </c>
      <c r="I10" t="s">
        <v>31</v>
      </c>
      <c r="J10" s="49">
        <v>58.833333333333336</v>
      </c>
      <c r="K10" s="53">
        <v>7</v>
      </c>
      <c r="L10" s="53"/>
      <c r="M10">
        <v>53.833333333333329</v>
      </c>
      <c r="N10" t="s">
        <v>47</v>
      </c>
      <c r="O10" t="s">
        <v>31</v>
      </c>
      <c r="P10" s="49">
        <v>53.833333333333329</v>
      </c>
      <c r="Q10" s="53">
        <v>7</v>
      </c>
      <c r="R10" s="53"/>
      <c r="S10">
        <v>54.166666666666671</v>
      </c>
      <c r="T10" t="s">
        <v>51</v>
      </c>
      <c r="U10" t="s">
        <v>31</v>
      </c>
      <c r="V10" s="49">
        <v>54.166666666666671</v>
      </c>
      <c r="W10" s="53">
        <v>10</v>
      </c>
      <c r="CQ10" s="29">
        <f>IF(Solos!$X8="Y",Solos!A8,"")</f>
        <v>6</v>
      </c>
      <c r="CR10" s="29" t="str">
        <f>IF(Solos!$X8="Y",Solos!B8,"")</f>
        <v>CH</v>
      </c>
      <c r="CS10" s="29" t="str">
        <f>IF(Solos!$X8="Y",Solos!C8,"")</f>
        <v>Samantha Alexon</v>
      </c>
      <c r="CT10" s="29">
        <f>IF(Solos!$X8="Y",Solos!W8,"")</f>
        <v>60</v>
      </c>
      <c r="CV10">
        <f>IF(Duets!$X8="Y",Duets!A8,"")</f>
        <v>6</v>
      </c>
      <c r="CW10" t="str">
        <f>IF(Duets!$X8="Y",Duets!B8,"")</f>
        <v>CH</v>
      </c>
      <c r="CX10" t="str">
        <f>IF(Duets!$X8="Y",Duets!C8,"")</f>
        <v>Samantha Alexon, Karina Kaplan</v>
      </c>
      <c r="CY10">
        <f>IF(Duets!$X8="Y",Duets!W8,"")</f>
        <v>51.666666666666671</v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>
      <c r="A11">
        <v>58</v>
      </c>
      <c r="B11" s="80" t="s">
        <v>37</v>
      </c>
      <c r="C11" t="s">
        <v>31</v>
      </c>
      <c r="D11" s="49">
        <v>58</v>
      </c>
      <c r="E11" s="53">
        <v>3</v>
      </c>
      <c r="F11" s="53"/>
      <c r="G11">
        <v>58.666666666666671</v>
      </c>
      <c r="H11" t="s">
        <v>43</v>
      </c>
      <c r="I11" t="s">
        <v>31</v>
      </c>
      <c r="J11" s="49">
        <v>58.666666666666671</v>
      </c>
      <c r="K11" s="53">
        <v>4</v>
      </c>
      <c r="L11" s="53"/>
      <c r="M11">
        <v>50.5</v>
      </c>
      <c r="N11" t="s">
        <v>48</v>
      </c>
      <c r="O11" t="s">
        <v>35</v>
      </c>
      <c r="P11" s="49">
        <v>50.5</v>
      </c>
      <c r="Q11" s="53">
        <v>4</v>
      </c>
      <c r="R11" s="53"/>
      <c r="S11">
        <v>52.25</v>
      </c>
      <c r="T11" t="s">
        <v>52</v>
      </c>
      <c r="U11" t="s">
        <v>35</v>
      </c>
      <c r="V11" s="49">
        <v>52.25</v>
      </c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>
      <c r="A12">
        <v>55</v>
      </c>
      <c r="B12" s="80" t="s">
        <v>34</v>
      </c>
      <c r="C12" t="s">
        <v>31</v>
      </c>
      <c r="D12" s="49">
        <v>55</v>
      </c>
      <c r="E12" s="53">
        <v>1</v>
      </c>
      <c r="F12" s="53"/>
      <c r="G12">
        <v>51.666666666666671</v>
      </c>
      <c r="H12" t="s">
        <v>44</v>
      </c>
      <c r="I12" t="s">
        <v>35</v>
      </c>
      <c r="J12" s="49">
        <v>51.666666666666671</v>
      </c>
      <c r="K12" s="53">
        <v>2</v>
      </c>
      <c r="L12" s="53"/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>
      <c r="A13">
        <v>52.166666666666664</v>
      </c>
      <c r="B13" s="80" t="s">
        <v>36</v>
      </c>
      <c r="C13" t="s">
        <v>35</v>
      </c>
      <c r="D13" s="49">
        <v>52.166666666666664</v>
      </c>
      <c r="E13" s="53"/>
      <c r="F13" s="53"/>
      <c r="G13">
        <v>51.333333333333336</v>
      </c>
      <c r="H13" t="s">
        <v>42</v>
      </c>
      <c r="I13" t="s">
        <v>35</v>
      </c>
      <c r="J13" s="49">
        <v>51.333333333333336</v>
      </c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>
      <c r="B19" s="62" t="s">
        <v>18</v>
      </c>
      <c r="C19" s="63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>
      <c r="B20" s="64"/>
      <c r="C20" s="65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>
      <c r="B21" s="66"/>
      <c r="C21" s="67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>
      <c r="A25" s="46" t="s">
        <v>24</v>
      </c>
      <c r="B25" s="79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>
      <c r="B26" s="80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>
      <c r="A27">
        <v>60</v>
      </c>
      <c r="B27" s="80" t="s">
        <v>38</v>
      </c>
      <c r="C27" t="s">
        <v>35</v>
      </c>
      <c r="D27" s="49">
        <v>60</v>
      </c>
      <c r="E27" s="53">
        <v>5</v>
      </c>
      <c r="F27" s="53"/>
      <c r="G27">
        <v>58.833333333333336</v>
      </c>
      <c r="H27" t="s">
        <v>41</v>
      </c>
      <c r="I27" t="s">
        <v>31</v>
      </c>
      <c r="J27" s="49">
        <v>58.833333333333336</v>
      </c>
      <c r="K27" s="53">
        <v>7</v>
      </c>
      <c r="L27" s="53"/>
      <c r="M27">
        <v>53.833333333333329</v>
      </c>
      <c r="N27" t="s">
        <v>47</v>
      </c>
      <c r="O27" t="s">
        <v>31</v>
      </c>
      <c r="P27" s="49">
        <v>53.833333333333329</v>
      </c>
      <c r="Q27" s="53">
        <v>7</v>
      </c>
      <c r="R27" s="53"/>
      <c r="S27">
        <v>54.166666666666671</v>
      </c>
      <c r="T27" t="s">
        <v>51</v>
      </c>
      <c r="U27" t="s">
        <v>31</v>
      </c>
      <c r="V27" s="49">
        <v>54.166666666666671</v>
      </c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>
      <c r="A28">
        <v>58</v>
      </c>
      <c r="B28" s="80" t="s">
        <v>37</v>
      </c>
      <c r="C28" t="s">
        <v>31</v>
      </c>
      <c r="D28" s="49">
        <v>58</v>
      </c>
      <c r="E28" s="53">
        <v>3</v>
      </c>
      <c r="F28" s="53"/>
      <c r="G28">
        <v>58.666666666666671</v>
      </c>
      <c r="H28" t="s">
        <v>43</v>
      </c>
      <c r="I28" t="s">
        <v>31</v>
      </c>
      <c r="J28" s="49">
        <v>58.666666666666671</v>
      </c>
      <c r="K28" s="53">
        <v>4</v>
      </c>
      <c r="L28" s="53"/>
      <c r="M28">
        <v>50.5</v>
      </c>
      <c r="N28" t="s">
        <v>48</v>
      </c>
      <c r="O28" t="s">
        <v>35</v>
      </c>
      <c r="P28" s="49">
        <v>50.5</v>
      </c>
      <c r="Q28" s="53">
        <v>4</v>
      </c>
      <c r="R28" s="53"/>
      <c r="S28">
        <v>52.25</v>
      </c>
      <c r="T28" t="s">
        <v>52</v>
      </c>
      <c r="U28" t="s">
        <v>35</v>
      </c>
      <c r="V28" s="49">
        <v>52.25</v>
      </c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>
      <c r="A29">
        <v>55</v>
      </c>
      <c r="B29" s="80" t="s">
        <v>34</v>
      </c>
      <c r="C29" t="s">
        <v>31</v>
      </c>
      <c r="D29" s="49">
        <v>55</v>
      </c>
      <c r="E29" s="53">
        <v>1</v>
      </c>
      <c r="F29" s="53"/>
      <c r="G29">
        <v>51.666666666666671</v>
      </c>
      <c r="H29" t="s">
        <v>44</v>
      </c>
      <c r="I29" t="s">
        <v>35</v>
      </c>
      <c r="J29" s="49">
        <v>51.666666666666671</v>
      </c>
      <c r="K29" s="53">
        <v>2</v>
      </c>
      <c r="L29" s="53"/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>
      <c r="A30">
        <v>52.166666666666664</v>
      </c>
      <c r="B30" s="80" t="s">
        <v>36</v>
      </c>
      <c r="C30" t="s">
        <v>35</v>
      </c>
      <c r="D30" s="49">
        <v>52.166666666666664</v>
      </c>
      <c r="E30" s="53"/>
      <c r="F30" s="53"/>
      <c r="G30">
        <v>51.333333333333336</v>
      </c>
      <c r="H30" t="s">
        <v>42</v>
      </c>
      <c r="I30" t="s">
        <v>35</v>
      </c>
      <c r="J30" s="49">
        <v>51.333333333333336</v>
      </c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>
      <c r="B36" s="62" t="s">
        <v>18</v>
      </c>
      <c r="C36" s="63" t="s">
        <v>28</v>
      </c>
    </row>
    <row r="37" spans="1:113" ht="18">
      <c r="B37" s="64"/>
      <c r="C37" s="65">
        <f>SUMIF($C$44:$C$46,$B37,$E$44:$E$46)+SUMIF($I$44:$I$46,$B37,$K$44:$K$46)+SUMIF($O$44:$O$46,$B37,$Q$44:$Q$46)+SUMIF($U$44:$U$46,$B37,$W$44:$W$46)</f>
        <v>0</v>
      </c>
    </row>
    <row r="38" spans="1:113" ht="18.75" thickBot="1">
      <c r="B38" s="66"/>
      <c r="C38" s="67">
        <f>SUMIF($C$44:$C$46,$B38,$E$44:$E$46)+SUMIF($I$44:$I$46,$B38,$K$44:$K$46)+SUMIF($O$44:$O$46,$B38,$Q$44:$Q$46)+SUMIF($U$44:$U$46,$B38,$W$44:$W$46)</f>
        <v>0</v>
      </c>
    </row>
    <row r="39" spans="1:113">
      <c r="B39" s="29"/>
    </row>
    <row r="40" spans="1:113">
      <c r="B40" s="29"/>
    </row>
    <row r="41" spans="1:113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>
      <c r="A42" s="46" t="s">
        <v>24</v>
      </c>
      <c r="B42" s="79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>
      <c r="B43" s="80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>
      <c r="A44">
        <v>60</v>
      </c>
      <c r="B44" s="80" t="s">
        <v>38</v>
      </c>
      <c r="C44" t="s">
        <v>35</v>
      </c>
      <c r="D44" s="49">
        <v>60</v>
      </c>
      <c r="E44" s="53">
        <v>5</v>
      </c>
      <c r="F44" s="53"/>
      <c r="G44">
        <v>58.833333333333336</v>
      </c>
      <c r="H44" t="s">
        <v>41</v>
      </c>
      <c r="I44" t="s">
        <v>31</v>
      </c>
      <c r="J44" s="49">
        <v>58.833333333333336</v>
      </c>
      <c r="K44" s="53">
        <v>7</v>
      </c>
      <c r="L44" s="53"/>
      <c r="M44">
        <v>53.833333333333329</v>
      </c>
      <c r="N44" t="s">
        <v>47</v>
      </c>
      <c r="O44" t="s">
        <v>31</v>
      </c>
      <c r="P44" s="49">
        <v>53.833333333333329</v>
      </c>
      <c r="Q44" s="53">
        <v>7</v>
      </c>
      <c r="R44" s="53"/>
      <c r="S44">
        <v>54.166666666666671</v>
      </c>
      <c r="T44" t="s">
        <v>51</v>
      </c>
      <c r="U44" t="s">
        <v>31</v>
      </c>
      <c r="V44" s="49">
        <v>54.166666666666671</v>
      </c>
      <c r="W44" s="53">
        <v>10</v>
      </c>
    </row>
    <row r="45" spans="1:113">
      <c r="A45">
        <v>58</v>
      </c>
      <c r="B45" s="80" t="s">
        <v>37</v>
      </c>
      <c r="C45" t="s">
        <v>31</v>
      </c>
      <c r="D45" s="49">
        <v>58</v>
      </c>
      <c r="E45" s="53">
        <v>3</v>
      </c>
      <c r="F45" s="53"/>
      <c r="G45">
        <v>58.666666666666671</v>
      </c>
      <c r="H45" t="s">
        <v>43</v>
      </c>
      <c r="I45" t="s">
        <v>31</v>
      </c>
      <c r="J45" s="49">
        <v>58.666666666666671</v>
      </c>
      <c r="K45" s="53">
        <v>4</v>
      </c>
      <c r="L45" s="53"/>
      <c r="M45">
        <v>50.5</v>
      </c>
      <c r="N45" t="s">
        <v>48</v>
      </c>
      <c r="O45" t="s">
        <v>35</v>
      </c>
      <c r="P45" s="49">
        <v>50.5</v>
      </c>
      <c r="Q45" s="53">
        <v>4</v>
      </c>
      <c r="R45" s="53"/>
      <c r="S45">
        <v>52.25</v>
      </c>
      <c r="T45" t="s">
        <v>52</v>
      </c>
      <c r="U45" t="s">
        <v>35</v>
      </c>
      <c r="V45" s="49">
        <v>52.25</v>
      </c>
      <c r="W45" s="53">
        <v>2</v>
      </c>
    </row>
    <row r="46" spans="1:113">
      <c r="A46">
        <v>55</v>
      </c>
      <c r="B46" s="80" t="s">
        <v>34</v>
      </c>
      <c r="C46" t="s">
        <v>31</v>
      </c>
      <c r="D46" s="49">
        <v>55</v>
      </c>
      <c r="E46" s="53">
        <v>1</v>
      </c>
      <c r="F46" s="53"/>
      <c r="G46">
        <v>51.666666666666671</v>
      </c>
      <c r="H46" t="s">
        <v>44</v>
      </c>
      <c r="I46" t="s">
        <v>35</v>
      </c>
      <c r="J46" s="49">
        <v>51.666666666666671</v>
      </c>
      <c r="K46" s="53">
        <v>2</v>
      </c>
      <c r="L46" s="53"/>
      <c r="Q46" s="53">
        <v>2</v>
      </c>
      <c r="R46" s="53"/>
      <c r="W46" s="53"/>
    </row>
    <row r="47" spans="1:113">
      <c r="A47">
        <v>52.166666666666664</v>
      </c>
      <c r="B47" s="80" t="s">
        <v>36</v>
      </c>
      <c r="C47" t="s">
        <v>35</v>
      </c>
      <c r="D47" s="49">
        <v>52.166666666666664</v>
      </c>
      <c r="E47" s="53"/>
      <c r="F47" s="53"/>
      <c r="G47">
        <v>51.333333333333336</v>
      </c>
      <c r="H47" t="s">
        <v>42</v>
      </c>
      <c r="I47" t="s">
        <v>35</v>
      </c>
      <c r="J47" s="49">
        <v>51.333333333333336</v>
      </c>
      <c r="K47" s="53"/>
      <c r="L47" s="53"/>
      <c r="Q47" s="53"/>
      <c r="R47" s="53"/>
      <c r="S47" s="53"/>
      <c r="T47" s="53"/>
      <c r="U47" s="53"/>
      <c r="V47" s="53"/>
      <c r="W47" s="53"/>
    </row>
    <row r="48" spans="1:113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Sunny</cp:lastModifiedBy>
  <cp:lastPrinted>2012-04-13T20:16:39Z</cp:lastPrinted>
  <dcterms:created xsi:type="dcterms:W3CDTF">2011-04-05T15:51:54Z</dcterms:created>
  <dcterms:modified xsi:type="dcterms:W3CDTF">2019-04-24T21:05:28Z</dcterms:modified>
</cp:coreProperties>
</file>