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0" yWindow="0" windowWidth="18984" windowHeight="7068" activeTab="2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4">'Order of Draw'!$A$1:$O$10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52511"/>
  <pivotCaches>
    <pivotCache cacheId="1" r:id="rId7"/>
    <pivotCache cacheId="2" r:id="rId8"/>
    <pivotCache cacheId="3" r:id="rId9"/>
    <pivotCache cacheId="4" r:id="rId10"/>
  </pivotCaches>
</workbook>
</file>

<file path=xl/calcChain.xml><?xml version="1.0" encoding="utf-8"?>
<calcChain xmlns="http://schemas.openxmlformats.org/spreadsheetml/2006/main">
  <c r="C6" i="10" l="1"/>
  <c r="C5" i="10"/>
  <c r="C4" i="10"/>
  <c r="C8" i="10" l="1"/>
  <c r="C7" i="10"/>
  <c r="C9" i="8"/>
  <c r="C8" i="8"/>
  <c r="C7" i="8"/>
  <c r="CT5" i="14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G12" i="14"/>
  <c r="DF12" i="14"/>
  <c r="DG11" i="14"/>
  <c r="DF11" i="14"/>
  <c r="DI10" i="14"/>
  <c r="DH10" i="14"/>
  <c r="DG10" i="14"/>
  <c r="DF10" i="14"/>
  <c r="DI9" i="14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C11" i="14"/>
  <c r="DB11" i="14"/>
  <c r="DA11" i="14"/>
  <c r="DC9" i="14"/>
  <c r="DB9" i="14"/>
  <c r="DA9" i="14"/>
  <c r="DD8" i="14"/>
  <c r="DC8" i="14"/>
  <c r="DB8" i="14"/>
  <c r="DA8" i="14"/>
  <c r="DD7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W12" i="14"/>
  <c r="CV12" i="14"/>
  <c r="CW11" i="14"/>
  <c r="CV11" i="14"/>
  <c r="CW10" i="14"/>
  <c r="CV10" i="14"/>
  <c r="CW9" i="14"/>
  <c r="CV9" i="14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R10" i="14"/>
  <c r="CQ10" i="14"/>
  <c r="CR9" i="14"/>
  <c r="CQ9" i="14"/>
  <c r="CT8" i="14"/>
  <c r="CT7" i="14"/>
  <c r="CT6" i="14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C38" i="14"/>
  <c r="C37" i="14"/>
  <c r="C21" i="14"/>
  <c r="C20" i="14"/>
  <c r="C4" i="14"/>
  <c r="C3" i="14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T6" i="8"/>
  <c r="T5" i="8"/>
  <c r="T4" i="8"/>
  <c r="T3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CY5" i="14"/>
  <c r="X3" i="10" l="1"/>
  <c r="X4" i="10"/>
  <c r="X5" i="10"/>
  <c r="DI7" i="14" s="1"/>
  <c r="X6" i="10"/>
  <c r="X7" i="10"/>
  <c r="X8" i="10"/>
  <c r="X9" i="10"/>
  <c r="DI11" i="14" s="1"/>
  <c r="X10" i="10"/>
  <c r="DI12" i="14" s="1"/>
  <c r="X11" i="10"/>
  <c r="X12" i="10"/>
  <c r="X13" i="10"/>
  <c r="X14" i="10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DH12" i="14" s="1"/>
  <c r="B10" i="10"/>
  <c r="C9" i="10"/>
  <c r="DH11" i="14" s="1"/>
  <c r="B9" i="10"/>
  <c r="B8" i="10"/>
  <c r="B7" i="10"/>
  <c r="B6" i="10"/>
  <c r="DH7" i="14"/>
  <c r="B5" i="10"/>
  <c r="DG7" i="14" s="1"/>
  <c r="DH6" i="14"/>
  <c r="B4" i="10"/>
  <c r="DG6" i="14" s="1"/>
  <c r="C3" i="10"/>
  <c r="DH5" i="14" s="1"/>
  <c r="B3" i="10"/>
  <c r="DG5" i="14" s="1"/>
  <c r="A3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CX12" i="14" s="1"/>
  <c r="B10" i="11"/>
  <c r="A10" i="11"/>
  <c r="C9" i="11"/>
  <c r="CX11" i="14" s="1"/>
  <c r="B9" i="11"/>
  <c r="A9" i="11"/>
  <c r="C8" i="11"/>
  <c r="CX10" i="14" s="1"/>
  <c r="B8" i="11"/>
  <c r="A8" i="11"/>
  <c r="C7" i="11"/>
  <c r="CX9" i="14" s="1"/>
  <c r="B7" i="11"/>
  <c r="A7" i="11"/>
  <c r="C6" i="11"/>
  <c r="CX8" i="14" s="1"/>
  <c r="B6" i="11"/>
  <c r="CW8" i="14" s="1"/>
  <c r="A6" i="11"/>
  <c r="CV8" i="14" s="1"/>
  <c r="C5" i="11"/>
  <c r="CX7" i="14" s="1"/>
  <c r="B5" i="11"/>
  <c r="CW7" i="14" s="1"/>
  <c r="C4" i="11"/>
  <c r="CX6" i="14" s="1"/>
  <c r="B4" i="11"/>
  <c r="CW6" i="14" s="1"/>
  <c r="C3" i="11"/>
  <c r="CX5" i="14" s="1"/>
  <c r="B3" i="11"/>
  <c r="CW5" i="14" s="1"/>
  <c r="A3" i="11"/>
  <c r="CV5" i="14" s="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B9" i="8"/>
  <c r="U8" i="8"/>
  <c r="T8" i="8"/>
  <c r="DC10" i="14"/>
  <c r="B8" i="8"/>
  <c r="DB10" i="14" s="1"/>
  <c r="U7" i="8"/>
  <c r="T7" i="8"/>
  <c r="B7" i="8"/>
  <c r="U6" i="8"/>
  <c r="C6" i="8"/>
  <c r="B6" i="8"/>
  <c r="U5" i="8"/>
  <c r="C5" i="8"/>
  <c r="B5" i="8"/>
  <c r="U4" i="8"/>
  <c r="C4" i="8"/>
  <c r="DC6" i="14" s="1"/>
  <c r="B4" i="8"/>
  <c r="DB6" i="14" s="1"/>
  <c r="C3" i="8"/>
  <c r="DC5" i="14" s="1"/>
  <c r="B3" i="8"/>
  <c r="DB5" i="14" s="1"/>
  <c r="A3" i="8"/>
  <c r="DA5" i="14" s="1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 s="1"/>
  <c r="B9" i="12"/>
  <c r="CR11" i="14" s="1"/>
  <c r="A9" i="12"/>
  <c r="CQ11" i="14" s="1"/>
  <c r="C8" i="12"/>
  <c r="CS10" i="14" s="1"/>
  <c r="B8" i="12"/>
  <c r="C7" i="12"/>
  <c r="CS9" i="14" s="1"/>
  <c r="B7" i="12"/>
  <c r="C6" i="12"/>
  <c r="CS8" i="14" s="1"/>
  <c r="B6" i="12"/>
  <c r="CR8" i="14" s="1"/>
  <c r="C5" i="12"/>
  <c r="CS7" i="14" s="1"/>
  <c r="B5" i="12"/>
  <c r="CR7" i="14" s="1"/>
  <c r="C4" i="12"/>
  <c r="CS6" i="14" s="1"/>
  <c r="B4" i="12"/>
  <c r="CR6" i="14" s="1"/>
  <c r="C3" i="12"/>
  <c r="CS5" i="14" s="1"/>
  <c r="B3" i="12"/>
  <c r="CR5" i="14" s="1"/>
  <c r="A3" i="12"/>
  <c r="CQ5" i="14" s="1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5" i="11"/>
  <c r="U5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3" i="11"/>
  <c r="U3" i="8"/>
  <c r="T3" i="11"/>
  <c r="T4" i="12"/>
  <c r="U4" i="12"/>
  <c r="T5" i="12"/>
  <c r="U5" i="12"/>
  <c r="T6" i="12"/>
  <c r="U6" i="12"/>
  <c r="T7" i="12"/>
  <c r="U7" i="12"/>
  <c r="T8" i="12"/>
  <c r="U8" i="12"/>
  <c r="T9" i="12"/>
  <c r="U9" i="12"/>
  <c r="T10" i="12"/>
  <c r="U10" i="12"/>
  <c r="T11" i="12"/>
  <c r="U11" i="12"/>
  <c r="T12" i="12"/>
  <c r="U12" i="12"/>
  <c r="T3" i="12"/>
  <c r="U3" i="12"/>
  <c r="W3" i="11" l="1"/>
  <c r="W11" i="11"/>
  <c r="W27" i="11"/>
  <c r="W19" i="11"/>
  <c r="W4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CY11" i="14" s="1"/>
  <c r="W7" i="11"/>
  <c r="CY9" i="14" s="1"/>
  <c r="W6" i="11"/>
  <c r="CY8" i="14" s="1"/>
  <c r="W30" i="11"/>
  <c r="W31" i="11"/>
  <c r="W32" i="11"/>
  <c r="W5" i="8"/>
  <c r="W7" i="8"/>
  <c r="DD9" i="14" s="1"/>
  <c r="DI5" i="14"/>
  <c r="W8" i="8"/>
  <c r="DD10" i="14" s="1"/>
  <c r="W3" i="8"/>
  <c r="W9" i="8"/>
  <c r="DD11" i="14" s="1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3" i="12"/>
  <c r="W7" i="12"/>
  <c r="CT9" i="14" s="1"/>
  <c r="W6" i="12"/>
  <c r="W5" i="12"/>
  <c r="W4" i="12"/>
  <c r="W4" i="8"/>
  <c r="W6" i="8"/>
  <c r="W16" i="11"/>
  <c r="CY18" i="14" s="1"/>
  <c r="W14" i="11"/>
  <c r="W12" i="11"/>
  <c r="W10" i="11"/>
  <c r="CY12" i="14" s="1"/>
  <c r="W8" i="11"/>
  <c r="CY10" i="14" s="1"/>
  <c r="W5" i="11"/>
  <c r="W26" i="11"/>
  <c r="W18" i="11"/>
  <c r="W11" i="12"/>
  <c r="W12" i="12"/>
  <c r="W10" i="12"/>
  <c r="W9" i="12"/>
  <c r="CT11" i="14" s="1"/>
  <c r="W8" i="12"/>
  <c r="CT10" i="14" s="1"/>
  <c r="W13" i="12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7" i="10"/>
  <c r="A6" i="8"/>
  <c r="A9" i="8"/>
  <c r="A11" i="10"/>
  <c r="A4" i="8"/>
  <c r="DA6" i="14" s="1"/>
  <c r="A15" i="10"/>
  <c r="A5" i="8"/>
  <c r="A5" i="12"/>
  <c r="CQ7" i="14" s="1"/>
  <c r="A8" i="12"/>
  <c r="A8" i="10"/>
  <c r="A7" i="12"/>
  <c r="A7" i="8"/>
  <c r="A5" i="11"/>
  <c r="CV7" i="14" s="1"/>
  <c r="A5" i="10"/>
  <c r="DF7" i="14" s="1"/>
  <c r="A9" i="10"/>
  <c r="A13" i="10"/>
  <c r="A4" i="12"/>
  <c r="CQ6" i="14" s="1"/>
  <c r="A4" i="10"/>
  <c r="DF6" i="14" s="1"/>
  <c r="A12" i="10"/>
  <c r="A6" i="12"/>
  <c r="CQ8" i="14" s="1"/>
  <c r="A8" i="8"/>
  <c r="DA10" i="14" s="1"/>
  <c r="A4" i="11"/>
  <c r="CV6" i="14" s="1"/>
  <c r="A6" i="10"/>
  <c r="A10" i="10"/>
  <c r="A14" i="10"/>
  <c r="DD5" i="14" l="1"/>
</calcChain>
</file>

<file path=xl/sharedStrings.xml><?xml version="1.0" encoding="utf-8"?>
<sst xmlns="http://schemas.openxmlformats.org/spreadsheetml/2006/main" count="361" uniqueCount="64">
  <si>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</si>
  <si>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</si>
  <si>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</si>
  <si>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</si>
  <si>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</si>
  <si>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</si>
  <si>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</si>
  <si>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</si>
  <si>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</si>
  <si>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</si>
  <si>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</si>
  <si>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</si>
  <si>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</si>
  <si>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</si>
  <si>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</si>
  <si>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</si>
  <si>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</si>
  <si>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</si>
  <si>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</si>
  <si>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</si>
  <si>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</si>
  <si>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</si>
  <si>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</si>
  <si>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</si>
  <si>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</si>
  <si>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</si>
  <si>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</si>
  <si>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</si>
  <si>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</si>
  <si>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</si>
  <si>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</si>
  <si>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Osseo MG</t>
  </si>
  <si>
    <t>Forest Lake</t>
  </si>
  <si>
    <t>Y</t>
  </si>
  <si>
    <t xml:space="preserve">Hannah Littel </t>
  </si>
  <si>
    <t>Dani Sardeson</t>
  </si>
  <si>
    <t>Ellie Vrba</t>
  </si>
  <si>
    <t>Lydia Bergeron</t>
  </si>
  <si>
    <t>Anna Ganser</t>
  </si>
  <si>
    <t>Amanda Pothen</t>
  </si>
  <si>
    <t>Lizzy McBride</t>
  </si>
  <si>
    <t>Fallon Olson, Mika Peterson</t>
  </si>
  <si>
    <t>Anna Ganser &amp; Lizzy McBride</t>
  </si>
  <si>
    <t>Megan Palmer, Brecken Carr</t>
  </si>
  <si>
    <t>Maddie Peters &amp; Hannah Little</t>
  </si>
  <si>
    <t>Paige Thurnbeck &amp; Lacey Wedell</t>
  </si>
  <si>
    <t>Zoe Waldron &amp; Caroline Laborde</t>
  </si>
  <si>
    <t>Michelle Perkins &amp;  Kenzie Klein</t>
  </si>
  <si>
    <t>Heather Breidenbach &amp; Jessica Ruohoniemi</t>
  </si>
  <si>
    <t>Emily Honnold, Katie Moline, Rachel Knox</t>
  </si>
  <si>
    <t>Moria Ulbricht, LaCresia Meyer, </t>
  </si>
  <si>
    <t>Ellie Heitzig, Marie Vanderwarn, Danielle Hawes</t>
  </si>
  <si>
    <t>Megan Ihfe, Bridget Beynon, Elizabeth Campbell</t>
  </si>
  <si>
    <t>Ella Anderson, Jane Burk, Bridget Olson</t>
  </si>
  <si>
    <t>Megan Palmer, Brecken Carr, Michelle Perkins</t>
  </si>
  <si>
    <t>Shaggy Trio</t>
  </si>
  <si>
    <t>Anna Ganser, Lizzy McBride, Ellie Heitzig, Marie Vanderwarn, Ellie Vrba, Danielle Hawes</t>
  </si>
  <si>
    <t>Fallon Olson, Mika Peterson, Megan Palmer, Paige Thurnbeck, Lacey Wedell, Michelle Perkins, Brecken Carr, Kenzie Klein</t>
  </si>
  <si>
    <t>Hannah Littel, Zoe Waldron, Kelly McNamee, Katie Olson, Clarline Laborde, Maddie Peters, Holly Drazenovich, Margo Prentice</t>
  </si>
  <si>
    <t>Ella Anderson, Bridget Olson, Jane Burk, Lindsey Biebl, Elizabeth Campbell, Tessa Crohn, Alise Ostercamp, Mckinley Leavitt</t>
  </si>
  <si>
    <t>Amanda Pothen, Dani Sardeson, Megan Ihfe, Lydia Bergeron, Emily Ostercamp, Bridget Beynon, LaCresia Meyer, Moriah Ulbricht</t>
  </si>
  <si>
    <t>Trudy Trudeau, Katie Moline, Emily Honnold, Jessica Ruohoniemi, Rachel Knox</t>
  </si>
  <si>
    <t>Mia Janisch, Arielle Ball, Paige Thurnbeck, Lizzy Hentges, Sierra Nutter, Ale Hale, Malissa Ball, Cora Martinez</t>
  </si>
  <si>
    <t>Ellie Thiele, Zoe Scholl, Rachel Milbauer, Maggie Thompson, Kelly Sullivan, Ashlyn Mackowick, Johannah Livermore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</si>
</sst>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16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/>
    <xf numFmtId="1" fontId="3" fillId="0" borderId="15" xfId="0" applyNumberFormat="1" applyFont="1" applyFill="1" applyBorder="1"/>
    <xf numFmtId="20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138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lie Heitzig" refreshedDate="42843.805359027778" createdVersion="4" refreshedVersion="5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2">
        <s v=""/>
        <n v="5"/>
        <n v="6"/>
        <n v="7"/>
        <n v="26" u="1"/>
        <n v="3" u="1"/>
        <n v="27" u="1"/>
        <n v="14" u="1"/>
        <n v="4" u="1"/>
        <n v="2" u="1"/>
        <n v="1" u="1"/>
        <n v="21" u="1"/>
      </sharedItems>
    </cacheField>
    <cacheField name="School Name" numFmtId="0">
      <sharedItems count="6">
        <s v=""/>
        <s v="Osseo MG"/>
        <s v="Forest Lake"/>
        <s v="Edina" u="1"/>
        <s v="Hopkins" u="1"/>
        <s v="Wayzata" u="1"/>
      </sharedItems>
    </cacheField>
    <cacheField name="Solo Names" numFmtId="0">
      <sharedItems containsMixedTypes="1" containsNumber="1" containsInteger="1" minValue="0" maxValue="0" count="5">
        <s v=""/>
        <s v="Anna Ganser"/>
        <s v="Amanda Pothen"/>
        <s v="Lizzy McBride"/>
        <n v="0" u="1"/>
      </sharedItems>
    </cacheField>
    <cacheField name="Score" numFmtId="0">
      <sharedItems containsMixedTypes="1" containsNumber="1" minValue="0" maxValue="66.400000000000006" count="14">
        <s v=""/>
        <n v="60.666666666666664"/>
        <n v="65"/>
        <n v="61.5"/>
        <n v="0" u="1"/>
        <n v="15.666666666666666" u="1"/>
        <n v="15.833333333333332" u="1"/>
        <n v="66.400000000000006" u="1"/>
        <n v="1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arlie Heitzig" refreshedDate="42843.805359722224" createdVersion="4" refreshedVersion="5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10">
        <s v=""/>
        <n v="5"/>
        <n v="6"/>
        <n v="7"/>
        <n v="8"/>
        <n v="27" u="1"/>
        <n v="14" u="1"/>
        <n v="4" u="1"/>
        <n v="2" u="1"/>
        <n v="20" u="1"/>
      </sharedItems>
    </cacheField>
    <cacheField name="School Name" numFmtId="0">
      <sharedItems count="6">
        <s v=""/>
        <s v="Osseo MG"/>
        <s v="Forest Lake"/>
        <s v="Edina" u="1"/>
        <s v="Hopkins" u="1"/>
        <s v="Wayzata" u="1"/>
      </sharedItems>
    </cacheField>
    <cacheField name="Duet Names" numFmtId="0">
      <sharedItems count="9">
        <s v=""/>
        <s v="Maddie Peters &amp; Hannah Little"/>
        <s v="Megan Palmer, Brecken Carr"/>
        <s v="Anna Ganser &amp; Lizzy McBride"/>
        <s v="Fallon Olson, Mika Peterson"/>
        <s v="Duet 7" u="1"/>
        <s v="Duet 10" u="1"/>
        <s v="Duet 2" u="1"/>
        <s v="Duet 4" u="1"/>
      </sharedItems>
    </cacheField>
    <cacheField name="Score" numFmtId="0">
      <sharedItems containsMixedTypes="1" containsNumber="1" minValue="0" maxValue="68.699999999999989" count="11">
        <s v=""/>
        <n v="55.5"/>
        <n v="63.333333333333329"/>
        <n v="61.333333333333336"/>
        <n v="61.666666666666671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arlie Heitzig" refreshedDate="42843.805360763887" createdVersion="4" refreshedVersion="5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8">
        <s v=""/>
        <n v="5"/>
        <n v="6"/>
        <n v="7"/>
        <n v="12" u="1"/>
        <n v="27" u="1"/>
        <n v="2" u="1"/>
        <n v="19" u="1"/>
      </sharedItems>
    </cacheField>
    <cacheField name="School Name" numFmtId="0">
      <sharedItems count="6">
        <s v=""/>
        <s v="Forest Lake"/>
        <s v="Osseo MG"/>
        <s v="Edina" u="1"/>
        <s v="Hopkins" u="1"/>
        <s v="Wayzata" u="1"/>
      </sharedItems>
    </cacheField>
    <cacheField name="Trio Names" numFmtId="0">
      <sharedItems count="8">
        <s v=""/>
        <s v="Ella Anderson, Jane Burk, Bridget Olson"/>
        <s v="Megan Palmer, Brecken Carr, Michelle Perkins"/>
        <s v="Shaggy Trio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10">
        <s v=""/>
        <n v="63"/>
        <n v="63.833333333333329"/>
        <n v="52.833333333333329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harlie Heitzig" refreshedDate="42843.805361689818" createdVersion="4" refreshedVersion="5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6">
        <s v=""/>
        <n v="7"/>
        <n v="8"/>
        <n v="3" u="1"/>
        <n v="28" u="1"/>
        <n v="17" u="1"/>
      </sharedItems>
    </cacheField>
    <cacheField name="School Name" numFmtId="0">
      <sharedItems count="6">
        <s v=""/>
        <s v="Forest Lake"/>
        <s v="Osseo MG"/>
        <s v="Edina" u="1"/>
        <s v="Hopkins" u="1"/>
        <s v="Wayzata" u="1"/>
      </sharedItems>
    </cacheField>
    <cacheField name="Team Names" numFmtId="0">
      <sharedItems count="6">
        <s v=""/>
        <s v="Fallon Olson, Mika Peterson, Megan Palmer, Paige Thurnbeck, Lacey Wedell, Michelle Perkins, Brecken Carr, Kenzie Klein"/>
        <s v="Anna Ganser, Lizzy McBride, Ellie Heitzig, Marie Vanderwarn, Ellie Vrba, Danielle Hawes"/>
        <s v="Team 3" u="1"/>
        <s v="Team 7" u="1"/>
        <s v="Team 8" u="1"/>
      </sharedItems>
    </cacheField>
    <cacheField name="Score" numFmtId="0">
      <sharedItems containsMixedTypes="1" containsNumber="1" minValue="0" maxValue="66.5" count="7">
        <s v=""/>
        <n v="65.166666666666671"/>
        <n v="61.166666666666671"/>
        <n v="0" u="1"/>
        <n v="61.2" u="1"/>
        <n v="65.900000000000006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1"/>
    <x v="2"/>
    <x v="2"/>
  </r>
  <r>
    <x v="3"/>
    <x v="2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41:J47" firstHeaderRow="2" firstDataRow="2" firstDataCol="3"/>
  <pivotFields count="4">
    <pivotField compact="0" outline="0" showAll="0" defaultSubtotal="0">
      <items count="10">
        <item x="0"/>
        <item m="1" x="8"/>
        <item m="1" x="7"/>
        <item m="1" x="6"/>
        <item m="1" x="9"/>
        <item m="1" x="5"/>
        <item x="1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2"/>
        <item x="4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6"/>
      <x v="5"/>
    </i>
    <i>
      <x v="7"/>
      <x v="8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24:D29" firstHeaderRow="2" firstDataRow="2" firstDataCol="3"/>
  <pivotFields count="4">
    <pivotField compact="0" outline="0" showAll="0" defaultSubtotal="0">
      <items count="12">
        <item m="1" x="7"/>
        <item x="0"/>
        <item m="1" x="10"/>
        <item x="3"/>
        <item m="1" x="11"/>
        <item m="1" x="4"/>
        <item m="1" x="6"/>
        <item m="1" x="9"/>
        <item m="1" x="5"/>
        <item m="1" x="8"/>
        <item x="1"/>
        <item x="2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4">
        <item x="0"/>
        <item m="1" x="7"/>
        <item m="1" x="11"/>
        <item m="1" x="10"/>
        <item x="2"/>
        <item m="1" x="9"/>
        <item m="1" x="12"/>
        <item m="1" x="13"/>
        <item x="3"/>
        <item x="1"/>
        <item m="1" x="8"/>
        <item m="1" x="6"/>
        <item m="1" x="5"/>
        <item m="1" x="4"/>
      </items>
    </pivotField>
  </pivotFields>
  <rowFields count="3">
    <field x="3"/>
    <field x="2"/>
    <field x="1"/>
  </rowFields>
  <rowItems count="4">
    <i>
      <x/>
      <x/>
      <x v="2"/>
    </i>
    <i>
      <x v="4"/>
      <x v="3"/>
      <x v="5"/>
    </i>
    <i>
      <x v="8"/>
      <x v="4"/>
      <x v="4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2" type="button" dataOnly="0" labelOnly="1" outline="0" axis="axisRow" fieldPosition="1"/>
    </format>
    <format dxfId="78">
      <pivotArea field="1" type="button" dataOnly="0" labelOnly="1" outline="0" axis="axisRow" fieldPosition="2"/>
    </format>
    <format dxfId="77">
      <pivotArea type="topRight" dataOnly="0" labelOnly="1" outline="0" fieldPosition="0"/>
    </format>
    <format dxfId="76">
      <pivotArea outline="0" collapsedLevelsAreSubtotals="1" fieldPosition="0"/>
    </format>
    <format dxfId="75">
      <pivotArea field="0" type="button" dataOnly="0" labelOnly="1" outline="0"/>
    </format>
    <format dxfId="74">
      <pivotArea field="2" type="button" dataOnly="0" labelOnly="1" outline="0" axis="axisRow" fieldPosition="1"/>
    </format>
    <format dxfId="73">
      <pivotArea field="1" type="button" dataOnly="0" labelOnly="1" outline="0" axis="axisRow" fieldPosition="2"/>
    </format>
    <format dxfId="72">
      <pivotArea field="2" type="button" dataOnly="0" labelOnly="1" outline="0" axis="axisRow" fieldPosition="1"/>
    </format>
    <format dxfId="71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24:P29" firstHeaderRow="2" firstDataRow="2" firstDataCol="3"/>
  <pivotFields count="4">
    <pivotField compact="0" outline="0" showAll="0" defaultSubtotal="0">
      <items count="8">
        <item x="0"/>
        <item m="1" x="6"/>
        <item x="2"/>
        <item m="1" x="4"/>
        <item m="1" x="5"/>
        <item m="1" x="7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2"/>
        <item x="1"/>
        <item x="3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6"/>
      <x v="4"/>
    </i>
    <i>
      <x v="7"/>
      <x v="5"/>
      <x v="4"/>
    </i>
    <i>
      <x v="8"/>
      <x v="7"/>
      <x v="5"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x="1"/>
        <item m="1" x="4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24:J30" firstHeaderRow="2" firstDataRow="2" firstDataCol="3"/>
  <pivotFields count="4">
    <pivotField compact="0" outline="0" showAll="0" defaultSubtotal="0">
      <items count="10">
        <item x="0"/>
        <item m="1" x="8"/>
        <item m="1" x="7"/>
        <item m="1" x="6"/>
        <item m="1" x="9"/>
        <item m="1" x="5"/>
        <item x="1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2"/>
        <item x="4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6"/>
      <x v="5"/>
    </i>
    <i>
      <x v="7"/>
      <x v="8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3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41:P46" firstHeaderRow="2" firstDataRow="2" firstDataCol="3"/>
  <pivotFields count="4">
    <pivotField compact="0" outline="0" showAll="0" defaultSubtotal="0">
      <items count="8">
        <item x="0"/>
        <item m="1" x="6"/>
        <item x="2"/>
        <item m="1" x="4"/>
        <item m="1" x="5"/>
        <item m="1" x="7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2"/>
        <item x="1"/>
        <item x="3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6"/>
      <x v="4"/>
    </i>
    <i>
      <x v="7"/>
      <x v="5"/>
      <x v="4"/>
    </i>
    <i>
      <x v="8"/>
      <x v="7"/>
      <x v="5"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41:D46" firstHeaderRow="2" firstDataRow="2" firstDataCol="3"/>
  <pivotFields count="4">
    <pivotField compact="0" outline="0" showAll="0" defaultSubtotal="0">
      <items count="12">
        <item m="1" x="7"/>
        <item x="0"/>
        <item m="1" x="10"/>
        <item x="3"/>
        <item m="1" x="11"/>
        <item m="1" x="4"/>
        <item m="1" x="6"/>
        <item m="1" x="9"/>
        <item m="1" x="5"/>
        <item m="1" x="8"/>
        <item x="1"/>
        <item x="2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4">
        <item x="0"/>
        <item m="1" x="7"/>
        <item m="1" x="11"/>
        <item m="1" x="10"/>
        <item x="2"/>
        <item m="1" x="9"/>
        <item m="1" x="12"/>
        <item m="1" x="13"/>
        <item x="3"/>
        <item x="1"/>
        <item m="1" x="8"/>
        <item m="1" x="6"/>
        <item m="1" x="5"/>
        <item m="1" x="4"/>
      </items>
    </pivotField>
  </pivotFields>
  <rowFields count="3">
    <field x="3"/>
    <field x="2"/>
    <field x="1"/>
  </rowFields>
  <rowItems count="4">
    <i>
      <x/>
      <x/>
      <x v="2"/>
    </i>
    <i>
      <x v="4"/>
      <x v="3"/>
      <x v="5"/>
    </i>
    <i>
      <x v="8"/>
      <x v="4"/>
      <x v="4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2" type="button" dataOnly="0" labelOnly="1" outline="0" axis="axisRow" fieldPosition="1"/>
    </format>
    <format dxfId="28">
      <pivotArea field="1" type="button" dataOnly="0" labelOnly="1" outline="0" axis="axisRow" fieldPosition="2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field="0" type="button" dataOnly="0" labelOnly="1" outline="0"/>
    </format>
    <format dxfId="24">
      <pivotArea field="2" type="button" dataOnly="0" labelOnly="1" outline="0" axis="axisRow" fieldPosition="1"/>
    </format>
    <format dxfId="23">
      <pivotArea field="1" type="button" dataOnly="0" labelOnly="1" outline="0" axis="axisRow" fieldPosition="2"/>
    </format>
    <format dxfId="22">
      <pivotArea field="2" type="button" dataOnly="0" labelOnly="1" outline="0" axis="axisRow" fieldPosition="1"/>
    </format>
    <format dxfId="21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G7:J13" firstHeaderRow="2" firstDataRow="2" firstDataCol="3"/>
  <pivotFields count="4">
    <pivotField compact="0" outline="0" showAll="0" defaultSubtotal="0">
      <items count="10">
        <item x="0"/>
        <item m="1" x="8"/>
        <item m="1" x="7"/>
        <item m="1" x="6"/>
        <item m="1" x="9"/>
        <item m="1" x="5"/>
        <item x="1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2"/>
        <item x="4"/>
        <item x="3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6"/>
      <x v="5"/>
    </i>
    <i>
      <x v="7"/>
      <x v="8"/>
      <x v="5"/>
    </i>
    <i>
      <x v="8"/>
      <x v="7"/>
      <x v="4"/>
    </i>
    <i>
      <x v="9"/>
      <x v="5"/>
      <x v="4"/>
    </i>
  </rowItems>
  <colItems count="1">
    <i/>
  </colItems>
  <dataFields count="1">
    <dataField name="Scoring" fld="3" baseField="1" baseItem="0"/>
  </dataFields>
  <formats count="7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  <format dxfId="35">
      <pivotArea type="topRight" dataOnly="0" labelOnly="1" outline="0" fieldPosition="0"/>
    </format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M7:P12" firstHeaderRow="2" firstDataRow="2" firstDataCol="3"/>
  <pivotFields count="4">
    <pivotField compact="0" outline="0" showAll="0" defaultSubtotal="0">
      <items count="8">
        <item x="0"/>
        <item m="1" x="6"/>
        <item x="2"/>
        <item m="1" x="4"/>
        <item m="1" x="5"/>
        <item m="1" x="7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2"/>
        <item x="1"/>
        <item x="3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6"/>
      <x v="4"/>
    </i>
    <i>
      <x v="7"/>
      <x v="5"/>
      <x v="4"/>
    </i>
    <i>
      <x v="8"/>
      <x v="7"/>
      <x v="5"/>
    </i>
  </rowItems>
  <colItems count="1">
    <i/>
  </colItems>
  <dataFields count="1">
    <dataField name="Scoring" fld="3" baseField="1" baseItem="0"/>
  </dataFields>
  <formats count="7">
    <format dxfId="45">
      <pivotArea type="origin" dataOnly="0" labelOnly="1" outline="0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x="1"/>
        <item m="1" x="4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52">
      <pivotArea type="origin" dataOnly="0" labelOnly="1" outline="0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  <format dxfId="49">
      <pivotArea type="topRight" dataOnly="0" labelOnly="1" outline="0" fieldPosition="0"/>
    </format>
    <format dxfId="48">
      <pivotArea outline="0" collapsedLevelsAreSubtotals="1" fieldPosition="0"/>
    </format>
    <format dxfId="47">
      <pivotArea field="0" type="button" dataOnly="0" labelOnly="1" outline="0"/>
    </format>
    <format dxfId="4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5"/>
        <item x="1"/>
        <item m="1" x="4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4"/>
      <x v="4"/>
    </i>
    <i>
      <x v="5"/>
      <x v="5"/>
      <x v="5"/>
    </i>
  </rowItems>
  <colItems count="1">
    <i/>
  </colItems>
  <dataFields count="1">
    <dataField name="Scoring" fld="3" baseField="1" baseItem="0"/>
  </dataFields>
  <formats count="7">
    <format dxfId="59">
      <pivotArea type="origin" dataOnly="0" labelOnly="1" outline="0" fieldPosition="0"/>
    </format>
    <format dxfId="58">
      <pivotArea field="0" type="button" dataOnly="0" labelOnly="1" outline="0"/>
    </format>
    <format dxfId="57">
      <pivotArea field="1" type="button" dataOnly="0" labelOnly="1" outline="0" axis="axisRow" fieldPosition="2"/>
    </format>
    <format dxfId="56">
      <pivotArea type="topRight" dataOnly="0" labelOnly="1" outline="0" fieldPosition="0"/>
    </format>
    <format dxfId="55">
      <pivotArea outline="0" collapsedLevelsAreSubtotals="1" fieldPosition="0"/>
    </format>
    <format dxfId="54">
      <pivotArea field="0" type="button" dataOnly="0" labelOnly="1" outline="0"/>
    </format>
    <format dxfId="5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compact="0" compactData="0" gridDropZones="1">
  <location ref="A7:D12" firstHeaderRow="2" firstDataRow="2" firstDataCol="3"/>
  <pivotFields count="4">
    <pivotField compact="0" outline="0" showAll="0" defaultSubtotal="0">
      <items count="12">
        <item x="0"/>
        <item m="1" x="10"/>
        <item x="3"/>
        <item m="1" x="11"/>
        <item m="1" x="4"/>
        <item m="1" x="6"/>
        <item m="1" x="7"/>
        <item m="1" x="9"/>
        <item m="1" x="5"/>
        <item m="1" x="8"/>
        <item x="1"/>
        <item x="2"/>
      </items>
    </pivotField>
    <pivotField axis="axisRow" compact="0" outline="0" showAll="0" defaultSubtotal="0">
      <items count="6">
        <item m="1" x="3"/>
        <item x="0"/>
        <item m="1" x="4"/>
        <item m="1" x="5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4">
        <item x="0"/>
        <item m="1" x="7"/>
        <item m="1" x="11"/>
        <item m="1" x="10"/>
        <item x="2"/>
        <item m="1" x="9"/>
        <item m="1" x="12"/>
        <item m="1" x="13"/>
        <item x="3"/>
        <item x="1"/>
        <item m="1" x="8"/>
        <item m="1" x="6"/>
        <item m="1" x="5"/>
        <item m="1" x="4"/>
      </items>
    </pivotField>
  </pivotFields>
  <rowFields count="3">
    <field x="3"/>
    <field x="2"/>
    <field x="1"/>
  </rowFields>
  <rowItems count="4">
    <i>
      <x/>
      <x/>
      <x v="1"/>
    </i>
    <i>
      <x v="4"/>
      <x v="3"/>
      <x v="5"/>
    </i>
    <i>
      <x v="8"/>
      <x v="4"/>
      <x v="4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2" type="button" dataOnly="0" labelOnly="1" outline="0" axis="axisRow" fieldPosition="1"/>
    </format>
    <format dxfId="67">
      <pivotArea field="1" type="button" dataOnly="0" labelOnly="1" outline="0" axis="axisRow" fieldPosition="2"/>
    </format>
    <format dxfId="66">
      <pivotArea type="topRight" dataOnly="0" labelOnly="1" outline="0" fieldPosition="0"/>
    </format>
    <format dxfId="65">
      <pivotArea outline="0" collapsedLevelsAreSubtotals="1" fieldPosition="0"/>
    </format>
    <format dxfId="64">
      <pivotArea field="0" type="button" dataOnly="0" labelOnly="1" outline="0"/>
    </format>
    <format dxfId="63">
      <pivotArea field="2" type="button" dataOnly="0" labelOnly="1" outline="0" axis="axisRow" fieldPosition="1"/>
    </format>
    <format dxfId="62">
      <pivotArea field="1" type="button" dataOnly="0" labelOnly="1" outline="0" axis="axisRow" fieldPosition="2"/>
    </format>
    <format dxfId="61">
      <pivotArea field="2" type="button" dataOnly="0" labelOnly="1" outline="0" axis="axisRow" fieldPosition="1"/>
    </format>
    <format dxfId="6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5" sqref="C5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18.21875" style="18" bestFit="1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4" width="10.6640625" customWidth="1"/>
    <col min="27" max="27" width="9.8867187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9.6" x14ac:dyDescent="0.25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30">
        <f>IF('Order of Draw'!$B3="","",'Order of Draw'!A3)</f>
        <v>1</v>
      </c>
      <c r="B3" s="13" t="str">
        <f>IF('Order of Draw'!$B3="","",'Order of Draw'!B3)</f>
        <v>Osseo MG</v>
      </c>
      <c r="C3" s="74" t="str">
        <f>IF('Order of Draw'!$B3="","",'Order of Draw'!C3)</f>
        <v xml:space="preserve">Hannah Littel </v>
      </c>
      <c r="D3" s="47">
        <v>57</v>
      </c>
      <c r="E3" s="47">
        <v>52</v>
      </c>
      <c r="F3" s="47">
        <v>56</v>
      </c>
      <c r="G3" s="47">
        <v>50</v>
      </c>
      <c r="H3" s="47">
        <v>51</v>
      </c>
      <c r="I3" s="47"/>
      <c r="J3" s="47"/>
      <c r="K3" s="80"/>
      <c r="L3" s="47">
        <v>57</v>
      </c>
      <c r="M3" s="47">
        <v>53</v>
      </c>
      <c r="N3" s="47">
        <v>55</v>
      </c>
      <c r="O3" s="47">
        <v>52</v>
      </c>
      <c r="P3" s="47">
        <v>50</v>
      </c>
      <c r="Q3" s="47"/>
      <c r="R3" s="47"/>
      <c r="S3" s="10"/>
      <c r="T3" s="5">
        <f>(IF(I3&gt;0,(SUM(D3:J3)-MAX(D3:J3)-MIN(D3:J3))*3/5,IF(G3&gt;0,(SUM(D3:H3)-MAX(D3:H3)-MIN(D3:H3)),SUM(D3:F3)))*5/30)</f>
        <v>26.5</v>
      </c>
      <c r="U3" s="5">
        <f>(IF(Q3&gt;0,(SUM(L3:R3)-MAX(L3:R3)-MIN(L3:R3))*3/5,IF(O3&gt;0,(SUM(L3:P3)-MAX(L3:P3)-MIN(L3:P3)),SUM(L3:N3)))*5/30)</f>
        <v>26.666666666666668</v>
      </c>
      <c r="V3" s="5"/>
      <c r="W3" s="5">
        <f>T3+U3-V3</f>
        <v>53.166666666666671</v>
      </c>
      <c r="X3" s="55"/>
      <c r="Y3" s="45"/>
      <c r="AA3" s="69">
        <v>5.486111111111111E-2</v>
      </c>
    </row>
    <row r="4" spans="1:27" x14ac:dyDescent="0.3">
      <c r="A4" s="30">
        <f>IF('Order of Draw'!$B4="","",'Order of Draw'!A4)</f>
        <v>2</v>
      </c>
      <c r="B4" s="13" t="str">
        <f>IF('Order of Draw'!$B4="","",'Order of Draw'!B4)</f>
        <v>Forest Lake</v>
      </c>
      <c r="C4" s="74" t="str">
        <f>IF('Order of Draw'!$B4="","",'Order of Draw'!C4)</f>
        <v>Dani Sardeson</v>
      </c>
      <c r="D4" s="47">
        <v>66</v>
      </c>
      <c r="E4" s="47">
        <v>58</v>
      </c>
      <c r="F4" s="47">
        <v>58</v>
      </c>
      <c r="G4" s="47">
        <v>57</v>
      </c>
      <c r="H4" s="47">
        <v>62</v>
      </c>
      <c r="I4" s="47"/>
      <c r="J4" s="47"/>
      <c r="L4" s="47">
        <v>63</v>
      </c>
      <c r="M4" s="47">
        <v>59</v>
      </c>
      <c r="N4" s="47">
        <v>58</v>
      </c>
      <c r="O4" s="47">
        <v>56</v>
      </c>
      <c r="P4" s="47">
        <v>62</v>
      </c>
      <c r="Q4" s="47"/>
      <c r="R4" s="47"/>
      <c r="S4" s="10"/>
      <c r="T4" s="5">
        <f t="shared" ref="T4:T12" si="0">(IF(I4&gt;0,(SUM(D4:J4)-MAX(D4:J4)-MIN(D4:J4))*3/5,IF(G4&gt;0,(SUM(D4:H4)-MAX(D4:H4)-MIN(D4:H4)),SUM(D4:F4)))*5/30)</f>
        <v>29.666666666666668</v>
      </c>
      <c r="U4" s="5">
        <f t="shared" ref="U4:U12" si="1">(IF(Q4&gt;0,(SUM(L4:R4)-MAX(L4:R4)-MIN(L4:R4))*3/5,IF(O4&gt;0,(SUM(L4:P4)-MAX(L4:P4)-MIN(L4:P4)),SUM(L4:N4)))*5/30)</f>
        <v>29.833333333333332</v>
      </c>
      <c r="V4" s="5"/>
      <c r="W4" s="5">
        <f t="shared" ref="W4:W12" si="2">T4+U4-V4</f>
        <v>59.5</v>
      </c>
      <c r="X4" s="55"/>
      <c r="Y4" s="45"/>
      <c r="AA4" s="69">
        <v>0.10833333333333334</v>
      </c>
    </row>
    <row r="5" spans="1:27" x14ac:dyDescent="0.3">
      <c r="A5" s="30">
        <f>IF('Order of Draw'!$B5="","",'Order of Draw'!A5)</f>
        <v>3</v>
      </c>
      <c r="B5" s="13" t="str">
        <f>IF('Order of Draw'!$B5="","",'Order of Draw'!B5)</f>
        <v>Osseo MG</v>
      </c>
      <c r="C5" s="74" t="str">
        <f>IF('Order of Draw'!$B5="","",'Order of Draw'!C5)</f>
        <v>Ellie Vrba</v>
      </c>
      <c r="D5" s="47">
        <v>54</v>
      </c>
      <c r="E5" s="47">
        <v>54</v>
      </c>
      <c r="F5" s="47">
        <v>51</v>
      </c>
      <c r="G5" s="47">
        <v>55</v>
      </c>
      <c r="H5" s="47">
        <v>55</v>
      </c>
      <c r="I5" s="47"/>
      <c r="J5" s="47"/>
      <c r="L5" s="47">
        <v>55</v>
      </c>
      <c r="M5" s="47">
        <v>55</v>
      </c>
      <c r="N5" s="47">
        <v>52</v>
      </c>
      <c r="O5" s="47">
        <v>57</v>
      </c>
      <c r="P5" s="47">
        <v>57</v>
      </c>
      <c r="Q5" s="47"/>
      <c r="R5" s="47"/>
      <c r="S5" s="10"/>
      <c r="T5" s="5">
        <f t="shared" si="0"/>
        <v>27.166666666666668</v>
      </c>
      <c r="U5" s="5">
        <f t="shared" si="1"/>
        <v>27.833333333333332</v>
      </c>
      <c r="V5" s="5"/>
      <c r="W5" s="5">
        <f t="shared" si="2"/>
        <v>55</v>
      </c>
      <c r="X5" s="55"/>
      <c r="Y5" s="45"/>
      <c r="AA5" s="81">
        <v>4.9999999999999996E-2</v>
      </c>
    </row>
    <row r="6" spans="1:27" x14ac:dyDescent="0.3">
      <c r="A6" s="30">
        <f>IF('Order of Draw'!$B6="","",'Order of Draw'!A6)</f>
        <v>4</v>
      </c>
      <c r="B6" s="13" t="str">
        <f>IF('Order of Draw'!$B6="","",'Order of Draw'!B6)</f>
        <v>Forest Lake</v>
      </c>
      <c r="C6" s="74" t="str">
        <f>IF('Order of Draw'!$B6="","",'Order of Draw'!C6)</f>
        <v>Lydia Bergeron</v>
      </c>
      <c r="D6" s="47">
        <v>58</v>
      </c>
      <c r="E6" s="47">
        <v>57</v>
      </c>
      <c r="F6" s="47">
        <v>58</v>
      </c>
      <c r="G6" s="47">
        <v>62</v>
      </c>
      <c r="H6" s="47">
        <v>61</v>
      </c>
      <c r="I6" s="47"/>
      <c r="J6" s="47"/>
      <c r="L6" s="47">
        <v>59</v>
      </c>
      <c r="M6" s="47">
        <v>58</v>
      </c>
      <c r="N6" s="47">
        <v>58</v>
      </c>
      <c r="O6" s="47">
        <v>60</v>
      </c>
      <c r="P6" s="47">
        <v>60</v>
      </c>
      <c r="Q6" s="47"/>
      <c r="R6" s="47"/>
      <c r="S6" s="10"/>
      <c r="T6" s="5">
        <f t="shared" si="0"/>
        <v>29.5</v>
      </c>
      <c r="U6" s="5">
        <f t="shared" si="1"/>
        <v>29.5</v>
      </c>
      <c r="V6" s="5"/>
      <c r="W6" s="5">
        <f t="shared" si="2"/>
        <v>59</v>
      </c>
      <c r="X6" s="55"/>
      <c r="Y6" s="45"/>
      <c r="AA6" s="81">
        <v>7.2222222222222229E-2</v>
      </c>
    </row>
    <row r="7" spans="1:27" x14ac:dyDescent="0.3">
      <c r="A7" s="30">
        <f>IF('Order of Draw'!$B7="","",'Order of Draw'!A7)</f>
        <v>5</v>
      </c>
      <c r="B7" s="13" t="str">
        <f>IF('Order of Draw'!$B7="","",'Order of Draw'!B7)</f>
        <v>Osseo MG</v>
      </c>
      <c r="C7" s="74" t="str">
        <f>IF('Order of Draw'!$B7="","",'Order of Draw'!C7)</f>
        <v>Anna Ganser</v>
      </c>
      <c r="D7" s="47">
        <v>57</v>
      </c>
      <c r="E7" s="47">
        <v>59</v>
      </c>
      <c r="F7" s="47">
        <v>63</v>
      </c>
      <c r="G7" s="47">
        <v>60</v>
      </c>
      <c r="H7" s="47">
        <v>63</v>
      </c>
      <c r="I7" s="47"/>
      <c r="J7" s="47"/>
      <c r="L7" s="47">
        <v>57</v>
      </c>
      <c r="M7" s="47">
        <v>60</v>
      </c>
      <c r="N7" s="47">
        <v>62</v>
      </c>
      <c r="O7" s="47">
        <v>60</v>
      </c>
      <c r="P7" s="47">
        <v>62</v>
      </c>
      <c r="Q7" s="47"/>
      <c r="R7" s="47"/>
      <c r="S7" s="10"/>
      <c r="T7" s="5">
        <f t="shared" si="0"/>
        <v>30.333333333333332</v>
      </c>
      <c r="U7" s="5">
        <f t="shared" si="1"/>
        <v>30.333333333333332</v>
      </c>
      <c r="V7" s="5"/>
      <c r="W7" s="5">
        <f t="shared" si="2"/>
        <v>60.666666666666664</v>
      </c>
      <c r="X7" s="28" t="s">
        <v>33</v>
      </c>
      <c r="Y7" s="45"/>
      <c r="AA7" s="81">
        <v>9.4444444444444442E-2</v>
      </c>
    </row>
    <row r="8" spans="1:27" x14ac:dyDescent="0.3">
      <c r="A8" s="30">
        <f>IF('Order of Draw'!$B8="","",'Order of Draw'!A8)</f>
        <v>6</v>
      </c>
      <c r="B8" s="13" t="str">
        <f>IF('Order of Draw'!$B8="","",'Order of Draw'!B8)</f>
        <v>Forest Lake</v>
      </c>
      <c r="C8" s="74" t="str">
        <f>IF('Order of Draw'!$B8="","",'Order of Draw'!C8)</f>
        <v>Amanda Pothen</v>
      </c>
      <c r="D8" s="47">
        <v>65</v>
      </c>
      <c r="E8" s="47">
        <v>62</v>
      </c>
      <c r="F8" s="47">
        <v>67</v>
      </c>
      <c r="G8" s="47">
        <v>64</v>
      </c>
      <c r="H8" s="47">
        <v>67</v>
      </c>
      <c r="I8" s="47"/>
      <c r="J8" s="47"/>
      <c r="L8" s="47">
        <v>64</v>
      </c>
      <c r="M8" s="47">
        <v>63</v>
      </c>
      <c r="N8" s="47">
        <v>65</v>
      </c>
      <c r="O8" s="47">
        <v>65</v>
      </c>
      <c r="P8" s="47">
        <v>67</v>
      </c>
      <c r="Q8" s="47"/>
      <c r="R8" s="47"/>
      <c r="S8" s="10"/>
      <c r="T8" s="5">
        <f t="shared" si="0"/>
        <v>32.666666666666664</v>
      </c>
      <c r="U8" s="5">
        <f t="shared" si="1"/>
        <v>32.333333333333336</v>
      </c>
      <c r="V8" s="5"/>
      <c r="W8" s="5">
        <f t="shared" si="2"/>
        <v>65</v>
      </c>
      <c r="X8" s="28" t="s">
        <v>33</v>
      </c>
      <c r="Y8" s="45"/>
      <c r="AA8" s="70">
        <v>2.21</v>
      </c>
    </row>
    <row r="9" spans="1:27" x14ac:dyDescent="0.3">
      <c r="A9" s="30">
        <f>IF('Order of Draw'!$B9="","",'Order of Draw'!A9)</f>
        <v>7</v>
      </c>
      <c r="B9" s="13" t="str">
        <f>IF('Order of Draw'!$B9="","",'Order of Draw'!B9)</f>
        <v>Osseo MG</v>
      </c>
      <c r="C9" s="74" t="str">
        <f>IF('Order of Draw'!$B9="","",'Order of Draw'!C9)</f>
        <v>Lizzy McBride</v>
      </c>
      <c r="D9" s="47">
        <v>61</v>
      </c>
      <c r="E9" s="47">
        <v>60</v>
      </c>
      <c r="F9" s="47">
        <v>58</v>
      </c>
      <c r="G9" s="47">
        <v>62</v>
      </c>
      <c r="H9" s="47">
        <v>63</v>
      </c>
      <c r="I9" s="47"/>
      <c r="J9" s="47"/>
      <c r="L9" s="47">
        <v>63</v>
      </c>
      <c r="M9" s="47">
        <v>61</v>
      </c>
      <c r="N9" s="47">
        <v>58</v>
      </c>
      <c r="O9" s="47">
        <v>62</v>
      </c>
      <c r="P9" s="47">
        <v>63</v>
      </c>
      <c r="Q9" s="47"/>
      <c r="R9" s="47"/>
      <c r="S9" s="10"/>
      <c r="T9" s="5">
        <f t="shared" si="0"/>
        <v>30.5</v>
      </c>
      <c r="U9" s="5">
        <f t="shared" si="1"/>
        <v>31</v>
      </c>
      <c r="V9" s="5"/>
      <c r="W9" s="5">
        <f t="shared" si="2"/>
        <v>61.5</v>
      </c>
      <c r="X9" s="55" t="s">
        <v>33</v>
      </c>
      <c r="Y9" s="45"/>
      <c r="AA9" s="81">
        <v>7.1527777777777787E-2</v>
      </c>
    </row>
    <row r="10" spans="1:27" x14ac:dyDescent="0.3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 x14ac:dyDescent="0.3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3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3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  <c r="AA13" s="70"/>
    </row>
    <row r="14" spans="1:27" x14ac:dyDescent="0.3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70"/>
    </row>
    <row r="15" spans="1:27" x14ac:dyDescent="0.3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70"/>
    </row>
    <row r="16" spans="1:27" x14ac:dyDescent="0.3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70"/>
    </row>
    <row r="17" spans="1:27" x14ac:dyDescent="0.3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70"/>
    </row>
    <row r="18" spans="1:27" x14ac:dyDescent="0.3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70"/>
    </row>
    <row r="19" spans="1:27" x14ac:dyDescent="0.3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70"/>
    </row>
    <row r="20" spans="1:27" x14ac:dyDescent="0.3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70"/>
    </row>
    <row r="21" spans="1:27" x14ac:dyDescent="0.3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70"/>
    </row>
    <row r="22" spans="1:27" x14ac:dyDescent="0.3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70"/>
    </row>
    <row r="23" spans="1:27" x14ac:dyDescent="0.3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70"/>
    </row>
    <row r="24" spans="1:27" x14ac:dyDescent="0.3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70"/>
    </row>
    <row r="25" spans="1:27" x14ac:dyDescent="0.3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70"/>
    </row>
    <row r="26" spans="1:27" x14ac:dyDescent="0.3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70"/>
    </row>
    <row r="27" spans="1:27" x14ac:dyDescent="0.3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70"/>
    </row>
    <row r="28" spans="1:27" x14ac:dyDescent="0.3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70"/>
    </row>
    <row r="29" spans="1:27" x14ac:dyDescent="0.3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70"/>
    </row>
    <row r="30" spans="1:27" x14ac:dyDescent="0.3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70"/>
    </row>
    <row r="31" spans="1:27" x14ac:dyDescent="0.3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3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L3:R32">
    <cfRule type="expression" dxfId="137" priority="1" stopIfTrue="1">
      <formula>MOD(ROW(),2)=0</formula>
    </cfRule>
  </conditionalFormatting>
  <conditionalFormatting sqref="T3:W32">
    <cfRule type="expression" dxfId="136" priority="2" stopIfTrue="1">
      <formula>MOD(ROW(),2)=0</formula>
    </cfRule>
  </conditionalFormatting>
  <conditionalFormatting sqref="A3:J32 K3">
    <cfRule type="expression" dxfId="135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110" zoomScaleNormal="110" workbookViewId="0">
      <pane xSplit="3" ySplit="2" topLeftCell="G3" activePane="bottomRight" state="frozen"/>
      <selection activeCell="D3" sqref="D3"/>
      <selection pane="topRight" activeCell="D3" sqref="D3"/>
      <selection pane="bottomLeft" activeCell="D3" sqref="D3"/>
      <selection pane="bottomRight" activeCell="C11" sqref="C11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42.21875" style="17" bestFit="1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4" width="10.6640625" customWidth="1"/>
    <col min="27" max="27" width="9.664062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9.6" x14ac:dyDescent="0.25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30">
        <f>IF('Order of Draw'!$F3="","",'Order of Draw'!E3)</f>
        <v>1</v>
      </c>
      <c r="B3" s="13" t="str">
        <f>IF('Order of Draw'!$F3="","",'Order of Draw'!F3)</f>
        <v>Osseo MG</v>
      </c>
      <c r="C3" s="74" t="str">
        <f>IF('Order of Draw'!$F3="","",'Order of Draw'!G3)</f>
        <v>Heather Breidenbach &amp; Jessica Ruohoniemi</v>
      </c>
      <c r="D3" s="47">
        <v>53</v>
      </c>
      <c r="E3" s="47">
        <v>54</v>
      </c>
      <c r="F3" s="47">
        <v>51</v>
      </c>
      <c r="G3" s="47">
        <v>50</v>
      </c>
      <c r="H3" s="47">
        <v>53</v>
      </c>
      <c r="I3" s="47"/>
      <c r="J3" s="47"/>
      <c r="L3" s="47">
        <v>53</v>
      </c>
      <c r="M3" s="47">
        <v>55</v>
      </c>
      <c r="N3" s="47">
        <v>51</v>
      </c>
      <c r="O3" s="47">
        <v>51</v>
      </c>
      <c r="P3" s="47">
        <v>54</v>
      </c>
      <c r="Q3" s="47"/>
      <c r="R3" s="47"/>
      <c r="S3" s="10"/>
      <c r="T3" s="5">
        <f>(IF(I3&gt;0,(SUM(D3:J3)-MAX(D3:J3)-MIN(D3:J3))*3/5,IF(G3&gt;0,(SUM(D3:H3)-MAX(D3:H3)-MIN(D3:H3)),SUM(D3:F3)))*5/30)</f>
        <v>26.166666666666668</v>
      </c>
      <c r="U3" s="5">
        <f>(IF(Q3&gt;0,(SUM(L3:R3)-MAX(L3:R3)-MIN(L3:R3))*3/5,IF(O3&gt;0,(SUM(L3:P3)-MAX(L3:P3)-MIN(L3:P3)),SUM(L3:N3)))*5/30)</f>
        <v>26.333333333333332</v>
      </c>
      <c r="V3" s="5"/>
      <c r="W3" s="5">
        <f>T3+U3-V3</f>
        <v>52.5</v>
      </c>
      <c r="X3" s="55"/>
      <c r="Y3" s="45"/>
      <c r="AA3" s="69">
        <v>8.819444444444445E-2</v>
      </c>
    </row>
    <row r="4" spans="1:27" x14ac:dyDescent="0.3">
      <c r="A4" s="30">
        <f>IF('Order of Draw'!$F4="","",'Order of Draw'!E4)</f>
        <v>2</v>
      </c>
      <c r="B4" s="13" t="str">
        <f>IF('Order of Draw'!$F4="","",'Order of Draw'!F4)</f>
        <v>Forest Lake</v>
      </c>
      <c r="C4" s="74" t="str">
        <f>IF('Order of Draw'!$F4="","",'Order of Draw'!G4)</f>
        <v>Michelle Perkins &amp;  Kenzie Klein</v>
      </c>
      <c r="D4" s="47">
        <v>61</v>
      </c>
      <c r="E4" s="47">
        <v>64</v>
      </c>
      <c r="F4" s="47">
        <v>58</v>
      </c>
      <c r="G4" s="47">
        <v>64</v>
      </c>
      <c r="H4" s="47">
        <v>59</v>
      </c>
      <c r="I4" s="47"/>
      <c r="J4" s="47"/>
      <c r="L4" s="47">
        <v>62</v>
      </c>
      <c r="M4" s="47">
        <v>65</v>
      </c>
      <c r="N4" s="47">
        <v>59</v>
      </c>
      <c r="O4" s="47">
        <v>66</v>
      </c>
      <c r="P4" s="47">
        <v>60</v>
      </c>
      <c r="Q4" s="47"/>
      <c r="R4" s="47"/>
      <c r="S4" s="10"/>
      <c r="T4" s="5">
        <f t="shared" ref="T4:T29" si="0">(IF(I4&gt;0,(SUM(D4:J4)-MAX(D4:J4)-MIN(D4:J4))*3/5,IF(G4&gt;0,(SUM(D4:H4)-MAX(D4:H4)-MIN(D4:H4)),SUM(D4:F4)))*5/30)</f>
        <v>30.666666666666668</v>
      </c>
      <c r="U4" s="5">
        <f t="shared" ref="U4:U29" si="1">(IF(Q4&gt;0,(SUM(L4:R4)-MAX(L4:R4)-MIN(L4:R4))*3/5,IF(O4&gt;0,(SUM(L4:P4)-MAX(L4:P4)-MIN(L4:P4)),SUM(L4:N4)))*5/30)</f>
        <v>31.166666666666668</v>
      </c>
      <c r="V4" s="5"/>
      <c r="W4" s="5">
        <f>T4+U4-V4</f>
        <v>61.833333333333336</v>
      </c>
      <c r="X4" s="55"/>
      <c r="Y4" s="45"/>
      <c r="AA4" s="69">
        <v>5.8333333333333327E-2</v>
      </c>
    </row>
    <row r="5" spans="1:27" x14ac:dyDescent="0.3">
      <c r="A5" s="30">
        <f>IF('Order of Draw'!$F5="","",'Order of Draw'!E5)</f>
        <v>3</v>
      </c>
      <c r="B5" s="13" t="str">
        <f>IF('Order of Draw'!$F5="","",'Order of Draw'!F5)</f>
        <v>Osseo MG</v>
      </c>
      <c r="C5" s="74" t="str">
        <f>IF('Order of Draw'!$F5="","",'Order of Draw'!G5)</f>
        <v>Zoe Waldron &amp; Caroline Laborde</v>
      </c>
      <c r="D5" s="47">
        <v>56</v>
      </c>
      <c r="E5" s="47">
        <v>52</v>
      </c>
      <c r="F5" s="47">
        <v>55</v>
      </c>
      <c r="G5" s="47">
        <v>55</v>
      </c>
      <c r="H5" s="47">
        <v>57</v>
      </c>
      <c r="I5" s="47"/>
      <c r="J5" s="47"/>
      <c r="L5" s="47">
        <v>55</v>
      </c>
      <c r="M5" s="47">
        <v>53</v>
      </c>
      <c r="N5" s="47">
        <v>54</v>
      </c>
      <c r="O5" s="47">
        <v>56</v>
      </c>
      <c r="P5" s="47">
        <v>58</v>
      </c>
      <c r="Q5" s="47"/>
      <c r="R5" s="47"/>
      <c r="S5" s="10"/>
      <c r="T5" s="5">
        <f t="shared" si="0"/>
        <v>27.666666666666668</v>
      </c>
      <c r="U5" s="5">
        <f t="shared" si="1"/>
        <v>27.5</v>
      </c>
      <c r="V5" s="5"/>
      <c r="W5" s="5">
        <f>T5+U5-V5</f>
        <v>55.166666666666671</v>
      </c>
      <c r="X5" s="55"/>
      <c r="Y5" s="45"/>
      <c r="AA5" s="81">
        <v>6.1805555555555558E-2</v>
      </c>
    </row>
    <row r="6" spans="1:27" x14ac:dyDescent="0.3">
      <c r="A6" s="30">
        <f>IF('Order of Draw'!$F6="","",'Order of Draw'!E6)</f>
        <v>4</v>
      </c>
      <c r="B6" s="13" t="str">
        <f>IF('Order of Draw'!$F6="","",'Order of Draw'!F6)</f>
        <v>Forest Lake</v>
      </c>
      <c r="C6" s="74" t="str">
        <f>IF('Order of Draw'!$F6="","",'Order of Draw'!G6)</f>
        <v>Paige Thurnbeck &amp; Lacey Wedell</v>
      </c>
      <c r="D6" s="47">
        <v>60</v>
      </c>
      <c r="E6" s="47">
        <v>58</v>
      </c>
      <c r="F6" s="47">
        <v>53</v>
      </c>
      <c r="G6" s="47">
        <v>58</v>
      </c>
      <c r="H6" s="47">
        <v>60</v>
      </c>
      <c r="I6" s="47"/>
      <c r="J6" s="47"/>
      <c r="L6" s="47">
        <v>60</v>
      </c>
      <c r="M6" s="47">
        <v>59</v>
      </c>
      <c r="N6" s="47">
        <v>53</v>
      </c>
      <c r="O6" s="47">
        <v>58</v>
      </c>
      <c r="P6" s="47">
        <v>61</v>
      </c>
      <c r="Q6" s="47"/>
      <c r="R6" s="47"/>
      <c r="S6" s="10"/>
      <c r="T6" s="5">
        <f t="shared" si="0"/>
        <v>29.333333333333332</v>
      </c>
      <c r="U6" s="5">
        <f t="shared" si="1"/>
        <v>29.5</v>
      </c>
      <c r="V6" s="5"/>
      <c r="W6" s="5">
        <f>T6+U6-V6</f>
        <v>58.833333333333329</v>
      </c>
      <c r="X6" s="55"/>
      <c r="Y6" s="45"/>
      <c r="AA6" s="81">
        <v>8.819444444444445E-2</v>
      </c>
    </row>
    <row r="7" spans="1:27" x14ac:dyDescent="0.3">
      <c r="A7" s="30">
        <f>IF('Order of Draw'!$F7="","",'Order of Draw'!E7)</f>
        <v>5</v>
      </c>
      <c r="B7" s="13" t="str">
        <f>IF('Order of Draw'!$F7="","",'Order of Draw'!F7)</f>
        <v>Osseo MG</v>
      </c>
      <c r="C7" s="74" t="str">
        <f>IF('Order of Draw'!$F7="","",'Order of Draw'!G7)</f>
        <v>Maddie Peters &amp; Hannah Little</v>
      </c>
      <c r="D7" s="47">
        <v>54</v>
      </c>
      <c r="E7" s="47">
        <v>57</v>
      </c>
      <c r="F7" s="47">
        <v>55</v>
      </c>
      <c r="G7" s="47">
        <v>54</v>
      </c>
      <c r="H7" s="47">
        <v>57</v>
      </c>
      <c r="I7" s="47"/>
      <c r="J7" s="47"/>
      <c r="L7" s="47">
        <v>55</v>
      </c>
      <c r="M7" s="47">
        <v>58</v>
      </c>
      <c r="N7" s="47">
        <v>55</v>
      </c>
      <c r="O7" s="47">
        <v>54</v>
      </c>
      <c r="P7" s="47">
        <v>57</v>
      </c>
      <c r="Q7" s="47"/>
      <c r="R7" s="47"/>
      <c r="S7" s="10"/>
      <c r="T7" s="5">
        <f t="shared" si="0"/>
        <v>27.666666666666668</v>
      </c>
      <c r="U7" s="5">
        <f t="shared" si="1"/>
        <v>27.833333333333332</v>
      </c>
      <c r="V7" s="5"/>
      <c r="W7" s="5">
        <f t="shared" ref="W7:W29" si="2">T7+U7-V7</f>
        <v>55.5</v>
      </c>
      <c r="X7" s="28" t="s">
        <v>33</v>
      </c>
      <c r="Y7" s="45"/>
      <c r="AA7" s="81">
        <v>6.8749999999999992E-2</v>
      </c>
    </row>
    <row r="8" spans="1:27" x14ac:dyDescent="0.3">
      <c r="A8" s="30">
        <f>IF('Order of Draw'!$F8="","",'Order of Draw'!E8)</f>
        <v>6</v>
      </c>
      <c r="B8" s="13" t="str">
        <f>IF('Order of Draw'!$F8="","",'Order of Draw'!F8)</f>
        <v>Forest Lake</v>
      </c>
      <c r="C8" s="74" t="str">
        <f>IF('Order of Draw'!$F8="","",'Order of Draw'!G8)</f>
        <v>Megan Palmer, Brecken Carr</v>
      </c>
      <c r="D8" s="47">
        <v>63</v>
      </c>
      <c r="E8" s="47">
        <v>62</v>
      </c>
      <c r="F8" s="47">
        <v>64</v>
      </c>
      <c r="G8" s="47">
        <v>62</v>
      </c>
      <c r="H8" s="47">
        <v>65</v>
      </c>
      <c r="I8" s="47"/>
      <c r="J8" s="47"/>
      <c r="L8" s="47">
        <v>63</v>
      </c>
      <c r="M8" s="47">
        <v>63</v>
      </c>
      <c r="N8" s="47">
        <v>64</v>
      </c>
      <c r="O8" s="47">
        <v>64</v>
      </c>
      <c r="P8" s="47">
        <v>66</v>
      </c>
      <c r="Q8" s="47"/>
      <c r="R8" s="47"/>
      <c r="S8" s="10"/>
      <c r="T8" s="5">
        <f t="shared" si="0"/>
        <v>31.5</v>
      </c>
      <c r="U8" s="5">
        <f t="shared" si="1"/>
        <v>31.833333333333332</v>
      </c>
      <c r="V8" s="5"/>
      <c r="W8" s="5">
        <f t="shared" si="2"/>
        <v>63.333333333333329</v>
      </c>
      <c r="X8" s="28" t="s">
        <v>33</v>
      </c>
      <c r="Y8" s="45"/>
      <c r="AA8" s="81">
        <v>8.1250000000000003E-2</v>
      </c>
    </row>
    <row r="9" spans="1:27" x14ac:dyDescent="0.3">
      <c r="A9" s="30">
        <f>IF('Order of Draw'!$F9="","",'Order of Draw'!E9)</f>
        <v>7</v>
      </c>
      <c r="B9" s="13" t="str">
        <f>IF('Order of Draw'!$F9="","",'Order of Draw'!F9)</f>
        <v>Osseo MG</v>
      </c>
      <c r="C9" s="74" t="str">
        <f>IF('Order of Draw'!$F9="","",'Order of Draw'!G9)</f>
        <v>Anna Ganser &amp; Lizzy McBride</v>
      </c>
      <c r="D9" s="47">
        <v>60</v>
      </c>
      <c r="E9" s="47">
        <v>61</v>
      </c>
      <c r="F9" s="47">
        <v>67</v>
      </c>
      <c r="G9" s="47">
        <v>58</v>
      </c>
      <c r="H9" s="47">
        <v>63</v>
      </c>
      <c r="I9" s="47"/>
      <c r="J9" s="47"/>
      <c r="L9" s="47">
        <v>60</v>
      </c>
      <c r="M9" s="47">
        <v>62</v>
      </c>
      <c r="N9" s="47">
        <v>67</v>
      </c>
      <c r="O9" s="47">
        <v>57</v>
      </c>
      <c r="P9" s="47">
        <v>62</v>
      </c>
      <c r="Q9" s="47"/>
      <c r="R9" s="47"/>
      <c r="S9" s="10"/>
      <c r="T9" s="5">
        <f t="shared" si="0"/>
        <v>30.666666666666668</v>
      </c>
      <c r="U9" s="5">
        <f t="shared" si="1"/>
        <v>30.666666666666668</v>
      </c>
      <c r="V9" s="5"/>
      <c r="W9" s="5">
        <f t="shared" si="2"/>
        <v>61.333333333333336</v>
      </c>
      <c r="X9" s="28" t="s">
        <v>33</v>
      </c>
      <c r="Y9" s="45"/>
      <c r="AA9" s="81">
        <v>9.4444444444444442E-2</v>
      </c>
    </row>
    <row r="10" spans="1:27" x14ac:dyDescent="0.3">
      <c r="A10" s="30">
        <f>IF('Order of Draw'!$F10="","",'Order of Draw'!E10)</f>
        <v>8</v>
      </c>
      <c r="B10" s="13" t="str">
        <f>IF('Order of Draw'!$F10="","",'Order of Draw'!F10)</f>
        <v>Forest Lake</v>
      </c>
      <c r="C10" s="74" t="str">
        <f>IF('Order of Draw'!$F10="","",'Order of Draw'!G10)</f>
        <v>Fallon Olson, Mika Peterson</v>
      </c>
      <c r="D10" s="47">
        <v>64</v>
      </c>
      <c r="E10" s="47">
        <v>60</v>
      </c>
      <c r="F10" s="47">
        <v>62</v>
      </c>
      <c r="G10" s="47">
        <v>60</v>
      </c>
      <c r="H10" s="47">
        <v>62</v>
      </c>
      <c r="I10" s="47"/>
      <c r="J10" s="47"/>
      <c r="L10" s="47">
        <v>63</v>
      </c>
      <c r="M10" s="47">
        <v>60</v>
      </c>
      <c r="N10" s="47">
        <v>62</v>
      </c>
      <c r="O10" s="47">
        <v>61</v>
      </c>
      <c r="P10" s="47">
        <v>63</v>
      </c>
      <c r="Q10" s="47"/>
      <c r="R10" s="47"/>
      <c r="S10" s="10"/>
      <c r="T10" s="5">
        <f t="shared" si="0"/>
        <v>30.666666666666668</v>
      </c>
      <c r="U10" s="5">
        <f t="shared" si="1"/>
        <v>31</v>
      </c>
      <c r="V10" s="5"/>
      <c r="W10" s="5">
        <f t="shared" si="2"/>
        <v>61.666666666666671</v>
      </c>
      <c r="X10" s="28" t="s">
        <v>33</v>
      </c>
      <c r="Y10" s="45"/>
      <c r="AA10" s="81">
        <v>7.7777777777777779E-2</v>
      </c>
    </row>
    <row r="11" spans="1:27" x14ac:dyDescent="0.3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 x14ac:dyDescent="0.3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 x14ac:dyDescent="0.3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70"/>
    </row>
    <row r="14" spans="1:27" x14ac:dyDescent="0.3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70"/>
    </row>
    <row r="15" spans="1:27" x14ac:dyDescent="0.3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70"/>
    </row>
    <row r="16" spans="1:27" x14ac:dyDescent="0.3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70"/>
    </row>
    <row r="17" spans="1:27" x14ac:dyDescent="0.3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70"/>
    </row>
    <row r="18" spans="1:27" x14ac:dyDescent="0.3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70"/>
    </row>
    <row r="19" spans="1:27" x14ac:dyDescent="0.3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70"/>
    </row>
    <row r="20" spans="1:27" x14ac:dyDescent="0.3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70"/>
    </row>
    <row r="21" spans="1:27" x14ac:dyDescent="0.3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70"/>
    </row>
    <row r="22" spans="1:27" x14ac:dyDescent="0.3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70"/>
    </row>
    <row r="23" spans="1:27" x14ac:dyDescent="0.3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70"/>
    </row>
    <row r="24" spans="1:27" x14ac:dyDescent="0.3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70"/>
    </row>
    <row r="25" spans="1:27" x14ac:dyDescent="0.3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70"/>
    </row>
    <row r="26" spans="1:27" x14ac:dyDescent="0.3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70"/>
    </row>
    <row r="27" spans="1:27" x14ac:dyDescent="0.3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70"/>
    </row>
    <row r="28" spans="1:27" x14ac:dyDescent="0.3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70"/>
    </row>
    <row r="29" spans="1:27" x14ac:dyDescent="0.3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70"/>
    </row>
    <row r="30" spans="1:27" x14ac:dyDescent="0.3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70"/>
    </row>
    <row r="31" spans="1:27" x14ac:dyDescent="0.3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 x14ac:dyDescent="0.3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T6:W29">
    <cfRule type="expression" dxfId="134" priority="24" stopIfTrue="1">
      <formula>MOD(ROW(),2)=0</formula>
    </cfRule>
  </conditionalFormatting>
  <conditionalFormatting sqref="A6:C29">
    <cfRule type="expression" dxfId="133" priority="25" stopIfTrue="1">
      <formula>MOD(ROW(),2)=0</formula>
    </cfRule>
  </conditionalFormatting>
  <conditionalFormatting sqref="A6:C32">
    <cfRule type="expression" dxfId="132" priority="22" stopIfTrue="1">
      <formula>MOD(ROW(),2)=0</formula>
    </cfRule>
  </conditionalFormatting>
  <conditionalFormatting sqref="T30:W30">
    <cfRule type="expression" dxfId="131" priority="20" stopIfTrue="1">
      <formula>MOD(ROW(),2)=0</formula>
    </cfRule>
  </conditionalFormatting>
  <conditionalFormatting sqref="A30:C30">
    <cfRule type="expression" dxfId="130" priority="21" stopIfTrue="1">
      <formula>MOD(ROW(),2)=0</formula>
    </cfRule>
  </conditionalFormatting>
  <conditionalFormatting sqref="A30:C30">
    <cfRule type="expression" dxfId="129" priority="18" stopIfTrue="1">
      <formula>MOD(ROW(),2)=0</formula>
    </cfRule>
  </conditionalFormatting>
  <conditionalFormatting sqref="T31:W31">
    <cfRule type="expression" dxfId="128" priority="16" stopIfTrue="1">
      <formula>MOD(ROW(),2)=0</formula>
    </cfRule>
  </conditionalFormatting>
  <conditionalFormatting sqref="A31:C31">
    <cfRule type="expression" dxfId="127" priority="17" stopIfTrue="1">
      <formula>MOD(ROW(),2)=0</formula>
    </cfRule>
  </conditionalFormatting>
  <conditionalFormatting sqref="A31:C31">
    <cfRule type="expression" dxfId="126" priority="14" stopIfTrue="1">
      <formula>MOD(ROW(),2)=0</formula>
    </cfRule>
  </conditionalFormatting>
  <conditionalFormatting sqref="T32:W32">
    <cfRule type="expression" dxfId="125" priority="12" stopIfTrue="1">
      <formula>MOD(ROW(),2)=0</formula>
    </cfRule>
  </conditionalFormatting>
  <conditionalFormatting sqref="A32:C32">
    <cfRule type="expression" dxfId="124" priority="13" stopIfTrue="1">
      <formula>MOD(ROW(),2)=0</formula>
    </cfRule>
  </conditionalFormatting>
  <conditionalFormatting sqref="A32:C32">
    <cfRule type="expression" dxfId="123" priority="10" stopIfTrue="1">
      <formula>MOD(ROW(),2)=0</formula>
    </cfRule>
  </conditionalFormatting>
  <conditionalFormatting sqref="T3:W5">
    <cfRule type="expression" dxfId="122" priority="4" stopIfTrue="1">
      <formula>MOD(ROW(),2)=0</formula>
    </cfRule>
  </conditionalFormatting>
  <conditionalFormatting sqref="A3:C5">
    <cfRule type="expression" dxfId="121" priority="5" stopIfTrue="1">
      <formula>MOD(ROW(),2)=0</formula>
    </cfRule>
  </conditionalFormatting>
  <conditionalFormatting sqref="L3:R32">
    <cfRule type="expression" dxfId="120" priority="1" stopIfTrue="1">
      <formula>MOD(ROW(),2)=0</formula>
    </cfRule>
  </conditionalFormatting>
  <conditionalFormatting sqref="D3:J32">
    <cfRule type="expression" dxfId="119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B2" sqref="B2"/>
    </sheetView>
  </sheetViews>
  <sheetFormatPr defaultRowHeight="15.6" x14ac:dyDescent="0.25"/>
  <cols>
    <col min="1" max="1" width="4.6640625" style="15" customWidth="1"/>
    <col min="2" max="2" width="11.6640625" style="15" customWidth="1"/>
    <col min="3" max="3" width="45.109375" style="17" bestFit="1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40" customWidth="1"/>
    <col min="22" max="22" width="10.6640625" style="41" customWidth="1"/>
    <col min="23" max="24" width="10.6640625" style="27" customWidth="1"/>
    <col min="27" max="27" width="9.6640625" customWidth="1"/>
  </cols>
  <sheetData>
    <row r="1" spans="1:27" ht="16.2" thickTop="1" x14ac:dyDescent="0.3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9.6" x14ac:dyDescent="0.25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x14ac:dyDescent="0.3">
      <c r="A3" s="57">
        <f>IF('Order of Draw'!$J3="","",'Order of Draw'!I3)</f>
        <v>1</v>
      </c>
      <c r="B3" s="58" t="str">
        <f>IF('Order of Draw'!$J3="","",'Order of Draw'!J3)</f>
        <v>Osseo MG</v>
      </c>
      <c r="C3" s="74" t="str">
        <f>IF('Order of Draw'!$J3="","",'Order of Draw'!K3)</f>
        <v>Emily Honnold, Katie Moline, Rachel Knox</v>
      </c>
      <c r="D3" s="47">
        <v>53</v>
      </c>
      <c r="E3" s="47">
        <v>51</v>
      </c>
      <c r="F3" s="47">
        <v>51</v>
      </c>
      <c r="G3" s="47">
        <v>50</v>
      </c>
      <c r="H3" s="47">
        <v>50</v>
      </c>
      <c r="I3" s="47"/>
      <c r="J3" s="47"/>
      <c r="L3" s="47">
        <v>54</v>
      </c>
      <c r="M3" s="47">
        <v>50</v>
      </c>
      <c r="N3" s="47">
        <v>50</v>
      </c>
      <c r="O3" s="47">
        <v>51</v>
      </c>
      <c r="P3" s="47">
        <v>50</v>
      </c>
      <c r="Q3" s="47"/>
      <c r="R3" s="47"/>
      <c r="S3" s="10"/>
      <c r="T3" s="5">
        <f>(IF(I3&gt;0,(SUM(D3:J3)-MAX(D3:J3)-MIN(D3:J3))*3/5,IF(G3&gt;0,(SUM(D3:H3)-MAX(D3:H3)-MIN(D3:H3)),SUM(D3:F3)))*5/30)</f>
        <v>25.333333333333332</v>
      </c>
      <c r="U3" s="5">
        <f>(IF(Q3&gt;0,(SUM(L3:R3)-MAX(L3:R3)-MIN(L3:R3))*3/5,IF(O3&gt;0,(SUM(L3:P3)-MAX(L3:P3)-MIN(L3:P3)),SUM(L3:N3)))*5/30)</f>
        <v>25.166666666666668</v>
      </c>
      <c r="V3" s="5"/>
      <c r="W3" s="5">
        <f>T3+U3-V3</f>
        <v>50.5</v>
      </c>
      <c r="X3" s="55"/>
      <c r="Y3" s="45"/>
      <c r="AA3" s="69">
        <v>5.6944444444444443E-2</v>
      </c>
    </row>
    <row r="4" spans="1:27" x14ac:dyDescent="0.3">
      <c r="A4" s="57">
        <f>IF('Order of Draw'!$J4="","",'Order of Draw'!I4)</f>
        <v>2</v>
      </c>
      <c r="B4" s="58" t="str">
        <f>IF('Order of Draw'!$J4="","",'Order of Draw'!J4)</f>
        <v>Forest Lake</v>
      </c>
      <c r="C4" s="74" t="str">
        <f>IF('Order of Draw'!$J4="","",'Order of Draw'!K4)</f>
        <v>Moria Ulbricht, LaCresia Meyer, </v>
      </c>
      <c r="D4" s="47">
        <v>56</v>
      </c>
      <c r="E4" s="47">
        <v>57</v>
      </c>
      <c r="F4" s="47">
        <v>54</v>
      </c>
      <c r="G4" s="47">
        <v>56</v>
      </c>
      <c r="H4" s="47">
        <v>54</v>
      </c>
      <c r="I4" s="47"/>
      <c r="J4" s="47"/>
      <c r="L4" s="47">
        <v>57</v>
      </c>
      <c r="M4" s="47">
        <v>58</v>
      </c>
      <c r="N4" s="47">
        <v>54</v>
      </c>
      <c r="O4" s="47">
        <v>56</v>
      </c>
      <c r="P4" s="47">
        <v>53</v>
      </c>
      <c r="Q4" s="47"/>
      <c r="R4" s="47"/>
      <c r="S4" s="10"/>
      <c r="T4" s="5">
        <f>(IF(I4&gt;0,(SUM(D4:J4)-MAX(D4:J4)-MIN(D4:J4))*3/5,IF(G4&gt;0,(SUM(D4:H4)-MAX(D4:H4)-MIN(D4:H4)),SUM(D4:F4)))*5/30)</f>
        <v>27.666666666666668</v>
      </c>
      <c r="U4" s="5">
        <f t="shared" ref="U4:U32" si="0">(IF(Q4&gt;0,(SUM(L4:R4)-MAX(L4:R4)-MIN(L4:R4))*3/5,IF(O4&gt;0,(SUM(L4:P4)-MAX(L4:P4)-MIN(L4:P4)),SUM(L4:N4)))*5/30)</f>
        <v>27.833333333333332</v>
      </c>
      <c r="V4" s="5"/>
      <c r="W4" s="5">
        <f t="shared" ref="W4:W32" si="1">T4+U4-V4</f>
        <v>55.5</v>
      </c>
      <c r="X4" s="55"/>
      <c r="Y4" s="45"/>
      <c r="AA4" s="69">
        <v>6.6666666666666666E-2</v>
      </c>
    </row>
    <row r="5" spans="1:27" x14ac:dyDescent="0.3">
      <c r="A5" s="57">
        <f>IF('Order of Draw'!$J5="","",'Order of Draw'!I5)</f>
        <v>3</v>
      </c>
      <c r="B5" s="58" t="str">
        <f>IF('Order of Draw'!$J5="","",'Order of Draw'!J5)</f>
        <v>Osseo MG</v>
      </c>
      <c r="C5" s="74" t="str">
        <f>IF('Order of Draw'!$J5="","",'Order of Draw'!K5)</f>
        <v>Ellie Heitzig, Marie Vanderwarn, Danielle Hawes</v>
      </c>
      <c r="D5" s="47">
        <v>54</v>
      </c>
      <c r="E5" s="47">
        <v>55</v>
      </c>
      <c r="F5" s="47">
        <v>60</v>
      </c>
      <c r="G5" s="47">
        <v>52</v>
      </c>
      <c r="H5" s="47">
        <v>58</v>
      </c>
      <c r="I5" s="47"/>
      <c r="J5" s="47"/>
      <c r="L5" s="47">
        <v>54</v>
      </c>
      <c r="M5" s="47">
        <v>56</v>
      </c>
      <c r="N5" s="47">
        <v>60</v>
      </c>
      <c r="O5" s="47">
        <v>52</v>
      </c>
      <c r="P5" s="47">
        <v>59</v>
      </c>
      <c r="Q5" s="47"/>
      <c r="R5" s="47"/>
      <c r="S5" s="10"/>
      <c r="T5" s="5">
        <f>(IF(I5&gt;0,(SUM(D5:J5)-MAX(D5:J5)-MIN(D5:J5))*3/5,IF(G5&gt;0,(SUM(D5:H5)-MAX(D5:H5)-MIN(D5:H5)),SUM(D5:F5)))*5/30)</f>
        <v>27.833333333333332</v>
      </c>
      <c r="U5" s="5">
        <f t="shared" si="0"/>
        <v>28.166666666666668</v>
      </c>
      <c r="V5" s="5"/>
      <c r="W5" s="5">
        <f t="shared" si="1"/>
        <v>56</v>
      </c>
      <c r="X5" s="55"/>
      <c r="Y5" s="45"/>
      <c r="AA5" s="81">
        <v>4.2361111111111106E-2</v>
      </c>
    </row>
    <row r="6" spans="1:27" x14ac:dyDescent="0.25">
      <c r="A6" s="57">
        <f>IF('Order of Draw'!$J6="","",'Order of Draw'!I6)</f>
        <v>4</v>
      </c>
      <c r="B6" s="58" t="str">
        <f>IF('Order of Draw'!$J6="","",'Order of Draw'!J6)</f>
        <v>Forest Lake</v>
      </c>
      <c r="C6" s="74" t="str">
        <f>IF('Order of Draw'!$J6="","",'Order of Draw'!K6)</f>
        <v>Megan Ihfe, Bridget Beynon, Elizabeth Campbell</v>
      </c>
      <c r="D6" s="47">
        <v>62</v>
      </c>
      <c r="E6" s="47">
        <v>63</v>
      </c>
      <c r="F6" s="47">
        <v>58</v>
      </c>
      <c r="G6" s="47">
        <v>62</v>
      </c>
      <c r="H6" s="47">
        <v>61</v>
      </c>
      <c r="I6" s="47"/>
      <c r="J6" s="47"/>
      <c r="L6" s="47">
        <v>62</v>
      </c>
      <c r="M6" s="47">
        <v>64</v>
      </c>
      <c r="N6" s="47">
        <v>58</v>
      </c>
      <c r="O6" s="47">
        <v>62</v>
      </c>
      <c r="P6" s="47">
        <v>60</v>
      </c>
      <c r="Q6" s="47"/>
      <c r="R6" s="47"/>
      <c r="S6" s="10"/>
      <c r="T6" s="42">
        <f>(IF(I6&gt;0,(SUM(D6:J6)-MAX(D6:J6)-MIN(D6:J6))*3/5,IF(G6&gt;0,(SUM(D6:H6)-MAX(D6:H6)-MIN(D6:H6)),SUM(D6:F6)))*5/30)</f>
        <v>30.833333333333332</v>
      </c>
      <c r="U6" s="42">
        <f t="shared" si="0"/>
        <v>30.666666666666668</v>
      </c>
      <c r="V6" s="42"/>
      <c r="W6" s="42">
        <f t="shared" si="1"/>
        <v>61.5</v>
      </c>
      <c r="Y6" s="45"/>
      <c r="AA6" s="81">
        <v>9.5138888888888884E-2</v>
      </c>
    </row>
    <row r="7" spans="1:27" x14ac:dyDescent="0.25">
      <c r="A7" s="57">
        <f>IF('Order of Draw'!$J7="","",'Order of Draw'!I7)</f>
        <v>5</v>
      </c>
      <c r="B7" s="58" t="str">
        <f>IF('Order of Draw'!$J7="","",'Order of Draw'!J7)</f>
        <v>Forest Lake</v>
      </c>
      <c r="C7" s="74" t="str">
        <f>IF('Order of Draw'!$J7="","",'Order of Draw'!K7)</f>
        <v>Ella Anderson, Jane Burk, Bridget Olson</v>
      </c>
      <c r="D7" s="47">
        <v>63</v>
      </c>
      <c r="E7" s="47">
        <v>63</v>
      </c>
      <c r="F7" s="47">
        <v>54</v>
      </c>
      <c r="G7" s="47">
        <v>64</v>
      </c>
      <c r="H7" s="47">
        <v>62</v>
      </c>
      <c r="I7" s="47"/>
      <c r="J7" s="47"/>
      <c r="L7" s="47">
        <v>63</v>
      </c>
      <c r="M7" s="47">
        <v>64</v>
      </c>
      <c r="N7" s="47">
        <v>54</v>
      </c>
      <c r="O7" s="47">
        <v>65</v>
      </c>
      <c r="P7" s="47">
        <v>63</v>
      </c>
      <c r="Q7" s="47"/>
      <c r="R7" s="47"/>
      <c r="S7" s="10"/>
      <c r="T7" s="42">
        <f t="shared" ref="T7:T32" si="2">(IF(I7&gt;0,(SUM(D7:J7)-MAX(D7:J7)-MIN(D7:J7))*3/5,IF(G7&gt;0,(SUM(D7:H7)-MAX(D7:H7)-MIN(D7:H7)),SUM(D7:F7)))*5/30)</f>
        <v>31.333333333333332</v>
      </c>
      <c r="U7" s="42">
        <f t="shared" si="0"/>
        <v>31.666666666666668</v>
      </c>
      <c r="V7" s="42"/>
      <c r="W7" s="42">
        <f t="shared" si="1"/>
        <v>63</v>
      </c>
      <c r="X7" s="27" t="s">
        <v>33</v>
      </c>
      <c r="Y7" s="45"/>
      <c r="AA7" s="81">
        <v>9.1666666666666674E-2</v>
      </c>
    </row>
    <row r="8" spans="1:27" x14ac:dyDescent="0.25">
      <c r="A8" s="57">
        <f>IF('Order of Draw'!$J8="","",'Order of Draw'!I8)</f>
        <v>6</v>
      </c>
      <c r="B8" s="58" t="str">
        <f>IF('Order of Draw'!$J8="","",'Order of Draw'!J8)</f>
        <v>Forest Lake</v>
      </c>
      <c r="C8" s="74" t="str">
        <f>IF('Order of Draw'!$J8="","",'Order of Draw'!K8)</f>
        <v>Megan Palmer, Brecken Carr, Michelle Perkins</v>
      </c>
      <c r="D8" s="47">
        <v>64</v>
      </c>
      <c r="E8" s="47">
        <v>61</v>
      </c>
      <c r="F8" s="47">
        <v>63</v>
      </c>
      <c r="G8" s="47">
        <v>65</v>
      </c>
      <c r="H8" s="47">
        <v>65</v>
      </c>
      <c r="I8" s="47"/>
      <c r="J8" s="47"/>
      <c r="L8" s="47">
        <v>63</v>
      </c>
      <c r="M8" s="47">
        <v>62</v>
      </c>
      <c r="N8" s="47">
        <v>63</v>
      </c>
      <c r="O8" s="47">
        <v>66</v>
      </c>
      <c r="P8" s="47">
        <v>65</v>
      </c>
      <c r="Q8" s="47"/>
      <c r="R8" s="47"/>
      <c r="S8" s="10"/>
      <c r="T8" s="42">
        <f t="shared" si="2"/>
        <v>32</v>
      </c>
      <c r="U8" s="42">
        <f t="shared" si="0"/>
        <v>31.833333333333332</v>
      </c>
      <c r="V8" s="42"/>
      <c r="W8" s="42">
        <f t="shared" si="1"/>
        <v>63.833333333333329</v>
      </c>
      <c r="X8" s="52" t="s">
        <v>33</v>
      </c>
      <c r="Y8" s="45"/>
      <c r="AA8" s="81">
        <v>6.6666666666666666E-2</v>
      </c>
    </row>
    <row r="9" spans="1:27" x14ac:dyDescent="0.25">
      <c r="A9" s="57">
        <f>IF('Order of Draw'!$J9="","",'Order of Draw'!I9)</f>
        <v>7</v>
      </c>
      <c r="B9" s="58" t="str">
        <f>IF('Order of Draw'!$J9="","",'Order of Draw'!J9)</f>
        <v>Osseo MG</v>
      </c>
      <c r="C9" s="74" t="str">
        <f>IF('Order of Draw'!$J9="","",'Order of Draw'!K9)</f>
        <v>Shaggy Trio</v>
      </c>
      <c r="D9" s="47">
        <v>53</v>
      </c>
      <c r="E9" s="47">
        <v>52</v>
      </c>
      <c r="F9" s="47">
        <v>56</v>
      </c>
      <c r="G9" s="47">
        <v>53</v>
      </c>
      <c r="H9" s="47">
        <v>52</v>
      </c>
      <c r="I9" s="47"/>
      <c r="J9" s="47"/>
      <c r="L9" s="47">
        <v>52</v>
      </c>
      <c r="M9" s="47">
        <v>52</v>
      </c>
      <c r="N9" s="47">
        <v>57</v>
      </c>
      <c r="O9" s="47">
        <v>54</v>
      </c>
      <c r="P9" s="47">
        <v>53</v>
      </c>
      <c r="Q9" s="47"/>
      <c r="R9" s="47"/>
      <c r="S9" s="10"/>
      <c r="T9" s="42">
        <f t="shared" si="2"/>
        <v>26.333333333333332</v>
      </c>
      <c r="U9" s="42">
        <f t="shared" si="0"/>
        <v>26.5</v>
      </c>
      <c r="V9" s="42"/>
      <c r="W9" s="42">
        <f t="shared" si="1"/>
        <v>52.833333333333329</v>
      </c>
      <c r="X9" s="27" t="s">
        <v>33</v>
      </c>
      <c r="Y9" s="45"/>
      <c r="AA9" s="81">
        <v>4.9999999999999996E-2</v>
      </c>
    </row>
    <row r="10" spans="1:27" x14ac:dyDescent="0.25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Draw'!K9)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  <c r="AA10" s="70"/>
    </row>
    <row r="11" spans="1:27" x14ac:dyDescent="0.25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  <c r="AA11" s="70"/>
    </row>
    <row r="12" spans="1:27" x14ac:dyDescent="0.25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70"/>
    </row>
    <row r="13" spans="1:27" x14ac:dyDescent="0.25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70"/>
    </row>
    <row r="14" spans="1:27" x14ac:dyDescent="0.25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70"/>
    </row>
    <row r="15" spans="1:27" x14ac:dyDescent="0.25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70"/>
    </row>
    <row r="16" spans="1:27" x14ac:dyDescent="0.25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70"/>
    </row>
    <row r="17" spans="1:27" x14ac:dyDescent="0.25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70"/>
    </row>
    <row r="18" spans="1:27" x14ac:dyDescent="0.25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70"/>
    </row>
    <row r="19" spans="1:27" x14ac:dyDescent="0.25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70"/>
    </row>
    <row r="20" spans="1:27" x14ac:dyDescent="0.25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70"/>
    </row>
    <row r="21" spans="1:27" x14ac:dyDescent="0.25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70"/>
    </row>
    <row r="22" spans="1:27" x14ac:dyDescent="0.25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70"/>
    </row>
    <row r="23" spans="1:27" x14ac:dyDescent="0.25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70"/>
    </row>
    <row r="24" spans="1:27" x14ac:dyDescent="0.25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70"/>
    </row>
    <row r="25" spans="1:27" x14ac:dyDescent="0.25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70"/>
    </row>
    <row r="26" spans="1:27" x14ac:dyDescent="0.25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70"/>
    </row>
    <row r="27" spans="1:27" x14ac:dyDescent="0.25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70"/>
    </row>
    <row r="28" spans="1:27" x14ac:dyDescent="0.25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70"/>
    </row>
    <row r="29" spans="1:27" x14ac:dyDescent="0.25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70"/>
    </row>
    <row r="30" spans="1:27" x14ac:dyDescent="0.25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70"/>
    </row>
    <row r="31" spans="1:27" x14ac:dyDescent="0.25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70"/>
    </row>
    <row r="32" spans="1:27" x14ac:dyDescent="0.25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70"/>
    </row>
    <row r="33" spans="20:23" x14ac:dyDescent="0.25">
      <c r="T33" s="43"/>
      <c r="U33" s="43"/>
      <c r="V33" s="44"/>
      <c r="W33" s="33"/>
    </row>
  </sheetData>
  <phoneticPr fontId="1" type="noConversion"/>
  <conditionalFormatting sqref="T6:W32">
    <cfRule type="expression" dxfId="118" priority="13" stopIfTrue="1">
      <formula>MOD(ROW(),2)=0</formula>
    </cfRule>
  </conditionalFormatting>
  <conditionalFormatting sqref="A6:C29">
    <cfRule type="expression" dxfId="117" priority="14" stopIfTrue="1">
      <formula>MOD(ROW(),2)=0</formula>
    </cfRule>
  </conditionalFormatting>
  <conditionalFormatting sqref="C6:C32">
    <cfRule type="expression" dxfId="116" priority="8" stopIfTrue="1">
      <formula>MOD(ROW(),2)=0</formula>
    </cfRule>
  </conditionalFormatting>
  <conditionalFormatting sqref="A6:A32">
    <cfRule type="expression" dxfId="115" priority="10" stopIfTrue="1">
      <formula>MOD(ROW(),2)=0</formula>
    </cfRule>
  </conditionalFormatting>
  <conditionalFormatting sqref="B6:B32">
    <cfRule type="expression" dxfId="114" priority="9" stopIfTrue="1">
      <formula>MOD(ROW(),2)=0</formula>
    </cfRule>
  </conditionalFormatting>
  <conditionalFormatting sqref="T3:W5">
    <cfRule type="expression" dxfId="113" priority="4" stopIfTrue="1">
      <formula>MOD(ROW(),2)=0</formula>
    </cfRule>
  </conditionalFormatting>
  <conditionalFormatting sqref="A3:C5">
    <cfRule type="expression" dxfId="112" priority="5" stopIfTrue="1">
      <formula>MOD(ROW(),2)=0</formula>
    </cfRule>
  </conditionalFormatting>
  <conditionalFormatting sqref="L3:R32">
    <cfRule type="expression" dxfId="111" priority="1" stopIfTrue="1">
      <formula>MOD(ROW(),2)=0</formula>
    </cfRule>
  </conditionalFormatting>
  <conditionalFormatting sqref="D3:J32">
    <cfRule type="expression" dxfId="110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110" zoomScaleNormal="110" workbookViewId="0">
      <pane xSplit="3" ySplit="2" topLeftCell="R7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AB10" sqref="AB10"/>
    </sheetView>
  </sheetViews>
  <sheetFormatPr defaultRowHeight="15.6" x14ac:dyDescent="0.3"/>
  <cols>
    <col min="1" max="1" width="4.6640625" style="14" customWidth="1"/>
    <col min="2" max="2" width="11.6640625" style="14" customWidth="1"/>
    <col min="3" max="3" width="28.5546875" style="14" customWidth="1"/>
    <col min="4" max="10" width="8.6640625" style="1" customWidth="1"/>
    <col min="11" max="11" width="1.6640625" customWidth="1"/>
    <col min="12" max="18" width="8.6640625" style="1" customWidth="1"/>
    <col min="19" max="19" width="1.6640625" style="11" customWidth="1"/>
    <col min="20" max="21" width="10.6640625" style="6" customWidth="1"/>
    <col min="22" max="22" width="10.6640625" style="3" customWidth="1"/>
    <col min="23" max="23" width="10.6640625" customWidth="1"/>
    <col min="24" max="24" width="10.6640625" style="6" customWidth="1"/>
    <col min="25" max="25" width="10.6640625" customWidth="1"/>
    <col min="27" max="27" width="9.6640625" customWidth="1"/>
  </cols>
  <sheetData>
    <row r="1" spans="1:27" ht="16.2" thickTop="1" x14ac:dyDescent="0.3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9.6" x14ac:dyDescent="0.25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8" t="s">
        <v>30</v>
      </c>
    </row>
    <row r="3" spans="1:27" ht="52.8" x14ac:dyDescent="0.3">
      <c r="A3" s="30">
        <f>IF('Order of Draw'!$N3="","",'Order of Draw'!M3)</f>
        <v>1</v>
      </c>
      <c r="B3" s="13" t="str">
        <f>IF('Order of Draw'!$N3="","",'Order of Draw'!N3)</f>
        <v>Forest Lake</v>
      </c>
      <c r="C3" s="75" t="str">
        <f>IF('Order of Draw'!$N3="","",'Order of Draw'!O3)</f>
        <v>Ellie Thiele, Zoe Scholl, Rachel Milbauer, Maggie Thompson, Kelly Sullivan, Ashlyn Mackowick, Johannah Livermore</v>
      </c>
      <c r="D3" s="47">
        <v>54</v>
      </c>
      <c r="E3" s="47">
        <v>56</v>
      </c>
      <c r="F3" s="47">
        <v>53</v>
      </c>
      <c r="G3" s="47">
        <v>53</v>
      </c>
      <c r="H3" s="47">
        <v>48</v>
      </c>
      <c r="I3" s="47"/>
      <c r="J3" s="47"/>
      <c r="L3" s="47">
        <v>55</v>
      </c>
      <c r="M3" s="47">
        <v>56</v>
      </c>
      <c r="N3" s="47">
        <v>53</v>
      </c>
      <c r="O3" s="47">
        <v>54</v>
      </c>
      <c r="P3" s="47">
        <v>50</v>
      </c>
      <c r="Q3" s="47"/>
      <c r="R3" s="47"/>
      <c r="S3" s="10"/>
      <c r="T3" s="5">
        <f>(IF(I3&gt;0,(SUM(D3:J3)-MAX(D3:J3)-MIN(D3:J3))*3/5,IF(G3&gt;0,(SUM(D3:H3)-MAX(D3:H3)-MIN(D3:H3)),SUM(D3:F3)))*5/30)</f>
        <v>26.666666666666668</v>
      </c>
      <c r="U3" s="5">
        <f>(IF(Q3&gt;0,(SUM(L3:R3)-MAX(L3:R3)-MIN(L3:R3))*3/5,IF(O3&gt;0,(SUM(L3:P3)-MAX(L3:P3)-MIN(L3:P3)),SUM(L3:N3)))*5/30)</f>
        <v>27</v>
      </c>
      <c r="V3" s="5"/>
      <c r="W3" s="5">
        <v>0.75</v>
      </c>
      <c r="X3" s="5">
        <f t="shared" ref="X3:X8" si="0">T3+U3-V3+W3</f>
        <v>54.416666666666671</v>
      </c>
      <c r="Y3" s="56"/>
      <c r="AA3" s="69">
        <v>8.1250000000000003E-2</v>
      </c>
    </row>
    <row r="4" spans="1:27" ht="52.8" x14ac:dyDescent="0.3">
      <c r="A4" s="30">
        <f>IF('Order of Draw'!$N4="","",'Order of Draw'!M4)</f>
        <v>2</v>
      </c>
      <c r="B4" s="13" t="str">
        <f>IF('Order of Draw'!$N4="","",'Order of Draw'!N4)</f>
        <v>Forest Lake</v>
      </c>
      <c r="C4" s="75" t="str">
        <f>IF('Order of Draw'!$N4="","",'Order of Draw'!O4)</f>
        <v>Mia Janisch, Arielle Ball, Paige Thurnbeck, Lizzy Hentges, Sierra Nutter, Ale Hale, Malissa Ball, Cora Martinez</v>
      </c>
      <c r="D4" s="47">
        <v>57</v>
      </c>
      <c r="E4" s="47">
        <v>57</v>
      </c>
      <c r="F4" s="47">
        <v>54</v>
      </c>
      <c r="G4" s="47">
        <v>56</v>
      </c>
      <c r="H4" s="47">
        <v>53</v>
      </c>
      <c r="I4" s="47"/>
      <c r="J4" s="47"/>
      <c r="L4" s="47">
        <v>59</v>
      </c>
      <c r="M4" s="47">
        <v>58</v>
      </c>
      <c r="N4" s="47">
        <v>53</v>
      </c>
      <c r="O4" s="47">
        <v>56</v>
      </c>
      <c r="P4" s="47">
        <v>54</v>
      </c>
      <c r="Q4" s="47"/>
      <c r="R4" s="47"/>
      <c r="S4" s="10"/>
      <c r="T4" s="5">
        <f>(IF(I4&gt;0,(SUM(D4:J4)-MAX(D4:J4)-MIN(D4:J4))*3/5,IF(G4&gt;0,(SUM(D4:H4)-MAX(D4:H4)-MIN(D4:H4)),SUM(D4:F4)))*5/30)</f>
        <v>27.833333333333332</v>
      </c>
      <c r="U4" s="5">
        <f t="shared" ref="U4" si="1">(IF(Q4&gt;0,(SUM(L4:R4)-MAX(L4:R4)-MIN(L4:R4))*3/5,IF(O4&gt;0,(SUM(L4:P4)-MAX(L4:P4)-MIN(L4:P4)),SUM(L4:N4)))*5/30)</f>
        <v>28</v>
      </c>
      <c r="V4" s="5"/>
      <c r="W4" s="5">
        <v>1</v>
      </c>
      <c r="X4" s="5">
        <f t="shared" si="0"/>
        <v>56.833333333333329</v>
      </c>
      <c r="Y4" s="56"/>
      <c r="AA4" s="69">
        <v>9.7916666666666666E-2</v>
      </c>
    </row>
    <row r="5" spans="1:27" ht="39.6" x14ac:dyDescent="0.3">
      <c r="A5" s="30">
        <f>IF('Order of Draw'!$N5="","",'Order of Draw'!M5)</f>
        <v>3</v>
      </c>
      <c r="B5" s="13" t="str">
        <f>IF('Order of Draw'!$N5="","",'Order of Draw'!N5)</f>
        <v>Osseo MG</v>
      </c>
      <c r="C5" s="75" t="str">
        <f>IF('Order of Draw'!$N5="","",'Order of Draw'!O5)</f>
        <v>Trudy Trudeau, Katie Moline, Emily Honnold, Jessica Ruohoniemi, Rachel Knox</v>
      </c>
      <c r="D5" s="47">
        <v>53</v>
      </c>
      <c r="E5" s="47">
        <v>54</v>
      </c>
      <c r="F5" s="47">
        <v>52</v>
      </c>
      <c r="G5" s="47">
        <v>49</v>
      </c>
      <c r="H5" s="47">
        <v>55</v>
      </c>
      <c r="I5" s="47"/>
      <c r="J5" s="47"/>
      <c r="L5" s="47">
        <v>54</v>
      </c>
      <c r="M5" s="47">
        <v>55</v>
      </c>
      <c r="N5" s="47">
        <v>52</v>
      </c>
      <c r="O5" s="47">
        <v>50</v>
      </c>
      <c r="P5" s="47">
        <v>54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26.5</v>
      </c>
      <c r="U5" s="5">
        <f t="shared" ref="U5:U32" si="3">(IF(Q5&gt;0,(SUM(L5:R5)-MAX(L5:R5)-MIN(L5:R5))*3/5,IF(O5&gt;0,(SUM(L5:P5)-MAX(L5:P5)-MIN(L5:P5)),SUM(L5:N5)))*5/30)</f>
        <v>26.666666666666668</v>
      </c>
      <c r="V5" s="5"/>
      <c r="W5" s="5">
        <v>1</v>
      </c>
      <c r="X5" s="5">
        <f t="shared" si="0"/>
        <v>54.166666666666671</v>
      </c>
      <c r="Y5" s="56"/>
      <c r="AA5" s="81">
        <v>7.3611111111111113E-2</v>
      </c>
    </row>
    <row r="6" spans="1:27" ht="66" x14ac:dyDescent="0.3">
      <c r="A6" s="30">
        <f>IF('Order of Draw'!$N6="","",'Order of Draw'!M6)</f>
        <v>4</v>
      </c>
      <c r="B6" s="13" t="str">
        <f>IF('Order of Draw'!$N6="","",'Order of Draw'!N6)</f>
        <v>Forest Lake</v>
      </c>
      <c r="C6" s="75" t="str">
        <f>IF('Order of Draw'!$N6="","",'Order of Draw'!O6)</f>
        <v>Ella Anderson, Bridget Olson, Jane Burk, Lindsey Biebl, Elizabeth Campbell, Tessa Crohn, Alise Ostercamp, Mckinley Leavitt</v>
      </c>
      <c r="D6" s="47">
        <v>62</v>
      </c>
      <c r="E6" s="47">
        <v>60</v>
      </c>
      <c r="F6" s="47">
        <v>64</v>
      </c>
      <c r="G6" s="47">
        <v>60</v>
      </c>
      <c r="H6" s="47">
        <v>60</v>
      </c>
      <c r="I6" s="47"/>
      <c r="J6" s="47"/>
      <c r="L6" s="47">
        <v>64</v>
      </c>
      <c r="M6" s="47">
        <v>61</v>
      </c>
      <c r="N6" s="47">
        <v>64</v>
      </c>
      <c r="O6" s="47">
        <v>62</v>
      </c>
      <c r="P6" s="47">
        <v>62</v>
      </c>
      <c r="Q6" s="47"/>
      <c r="R6" s="47"/>
      <c r="S6" s="10"/>
      <c r="T6" s="5">
        <f t="shared" si="2"/>
        <v>30.333333333333332</v>
      </c>
      <c r="U6" s="5">
        <f t="shared" si="3"/>
        <v>31.333333333333332</v>
      </c>
      <c r="V6" s="5"/>
      <c r="W6" s="5">
        <v>0.25</v>
      </c>
      <c r="X6" s="5">
        <f t="shared" si="0"/>
        <v>61.916666666666664</v>
      </c>
      <c r="Y6" s="55"/>
      <c r="Z6" s="45"/>
      <c r="AA6" s="81">
        <v>9.3055555555555558E-2</v>
      </c>
    </row>
    <row r="7" spans="1:27" ht="66" x14ac:dyDescent="0.3">
      <c r="A7" s="30">
        <f>IF('Order of Draw'!$N7="","",'Order of Draw'!M7)</f>
        <v>5</v>
      </c>
      <c r="B7" s="13" t="str">
        <f>IF('Order of Draw'!$N7="","",'Order of Draw'!N7)</f>
        <v>Forest Lake</v>
      </c>
      <c r="C7" s="75" t="str">
        <f>IF('Order of Draw'!$N7="","",'Order of Draw'!O7)</f>
        <v>Amanda Pothen, Dani Sardeson, Megan Ihfe, Lydia Bergeron, Emily Ostercamp, Bridget Beynon, LaCresia Meyer, Moriah Ulbricht</v>
      </c>
      <c r="D7" s="47">
        <v>63</v>
      </c>
      <c r="E7" s="47">
        <v>58</v>
      </c>
      <c r="F7" s="47">
        <v>63</v>
      </c>
      <c r="G7" s="47">
        <v>62</v>
      </c>
      <c r="H7" s="47">
        <v>63</v>
      </c>
      <c r="I7" s="47"/>
      <c r="J7" s="47"/>
      <c r="L7" s="47">
        <v>64</v>
      </c>
      <c r="M7" s="47">
        <v>59</v>
      </c>
      <c r="N7" s="47">
        <v>63</v>
      </c>
      <c r="O7" s="47">
        <v>63</v>
      </c>
      <c r="P7" s="47">
        <v>63</v>
      </c>
      <c r="Q7" s="47"/>
      <c r="R7" s="47"/>
      <c r="S7" s="10"/>
      <c r="T7" s="5">
        <f t="shared" si="2"/>
        <v>31.333333333333332</v>
      </c>
      <c r="U7" s="5">
        <f t="shared" si="3"/>
        <v>31.5</v>
      </c>
      <c r="V7" s="5"/>
      <c r="W7" s="5">
        <v>1</v>
      </c>
      <c r="X7" s="5">
        <f t="shared" si="0"/>
        <v>63.833333333333329</v>
      </c>
      <c r="Y7" s="55"/>
      <c r="Z7" s="45"/>
      <c r="AA7" s="81">
        <v>8.7500000000000008E-2</v>
      </c>
    </row>
    <row r="8" spans="1:27" ht="52.8" x14ac:dyDescent="0.3">
      <c r="A8" s="30">
        <f>IF('Order of Draw'!$N8="","",'Order of Draw'!M8)</f>
        <v>6</v>
      </c>
      <c r="B8" s="13" t="str">
        <f>IF('Order of Draw'!$N8="","",'Order of Draw'!N8)</f>
        <v>Osseo MG</v>
      </c>
      <c r="C8" s="75" t="str">
        <f>IF('Order of Draw'!$N8="","",'Order of Draw'!O8)</f>
        <v>Hannah Littel, Zoe Waldron, Kelly McNamee, Katie Olson, Clarline Laborde, Maddie Peters, Holly Drazenovich, Margo Prentice</v>
      </c>
      <c r="D8" s="47">
        <v>56</v>
      </c>
      <c r="E8" s="47">
        <v>56</v>
      </c>
      <c r="F8" s="47">
        <v>56</v>
      </c>
      <c r="G8" s="47">
        <v>58</v>
      </c>
      <c r="H8" s="47">
        <v>57</v>
      </c>
      <c r="I8" s="47"/>
      <c r="J8" s="47"/>
      <c r="L8" s="47">
        <v>57</v>
      </c>
      <c r="M8" s="47">
        <v>56</v>
      </c>
      <c r="N8" s="47">
        <v>56</v>
      </c>
      <c r="O8" s="47">
        <v>59</v>
      </c>
      <c r="P8" s="47">
        <v>58</v>
      </c>
      <c r="Q8" s="47"/>
      <c r="R8" s="47"/>
      <c r="S8" s="10"/>
      <c r="T8" s="5">
        <f t="shared" si="2"/>
        <v>28.166666666666668</v>
      </c>
      <c r="U8" s="5">
        <f t="shared" si="3"/>
        <v>28.5</v>
      </c>
      <c r="V8" s="5"/>
      <c r="W8" s="5">
        <v>1</v>
      </c>
      <c r="X8" s="5">
        <f t="shared" si="0"/>
        <v>57.666666666666671</v>
      </c>
      <c r="Y8" s="55"/>
      <c r="Z8" s="45"/>
      <c r="AA8" s="81">
        <v>6.458333333333334E-2</v>
      </c>
    </row>
    <row r="9" spans="1:27" ht="52.8" x14ac:dyDescent="0.3">
      <c r="A9" s="30">
        <f>IF('Order of Draw'!$N9="","",'Order of Draw'!M9)</f>
        <v>7</v>
      </c>
      <c r="B9" s="13" t="str">
        <f>IF('Order of Draw'!$N9="","",'Order of Draw'!N9)</f>
        <v>Forest Lake</v>
      </c>
      <c r="C9" s="75" t="str">
        <f>IF('Order of Draw'!$N9="","",'Order of Draw'!O9)</f>
        <v>Fallon Olson, Mika Peterson, Megan Palmer, Paige Thurnbeck, Lacey Wedell, Michelle Perkins, Brecken Carr, Kenzie Klein</v>
      </c>
      <c r="D9" s="47">
        <v>64</v>
      </c>
      <c r="E9" s="47">
        <v>65</v>
      </c>
      <c r="F9" s="47">
        <v>64</v>
      </c>
      <c r="G9" s="47">
        <v>63</v>
      </c>
      <c r="H9" s="47">
        <v>63</v>
      </c>
      <c r="I9" s="47"/>
      <c r="J9" s="47"/>
      <c r="L9" s="47">
        <v>66</v>
      </c>
      <c r="M9" s="47">
        <v>66</v>
      </c>
      <c r="N9" s="47">
        <v>62</v>
      </c>
      <c r="O9" s="47">
        <v>64</v>
      </c>
      <c r="P9" s="47">
        <v>64</v>
      </c>
      <c r="Q9" s="47"/>
      <c r="R9" s="47"/>
      <c r="S9" s="10"/>
      <c r="T9" s="5">
        <f t="shared" si="2"/>
        <v>31.833333333333332</v>
      </c>
      <c r="U9" s="5">
        <f t="shared" si="3"/>
        <v>32.333333333333336</v>
      </c>
      <c r="V9" s="5"/>
      <c r="W9" s="5">
        <v>1</v>
      </c>
      <c r="X9" s="5">
        <f t="shared" ref="X9:X32" si="4">T9+U9-V9+W9</f>
        <v>65.166666666666671</v>
      </c>
      <c r="Y9" s="55" t="s">
        <v>33</v>
      </c>
      <c r="Z9" s="45"/>
      <c r="AA9" s="81">
        <v>0.10694444444444444</v>
      </c>
    </row>
    <row r="10" spans="1:27" ht="39.6" x14ac:dyDescent="0.3">
      <c r="A10" s="30">
        <f>IF('Order of Draw'!$N10="","",'Order of Draw'!M10)</f>
        <v>8</v>
      </c>
      <c r="B10" s="13" t="str">
        <f>IF('Order of Draw'!$N10="","",'Order of Draw'!N10)</f>
        <v>Osseo MG</v>
      </c>
      <c r="C10" s="75" t="str">
        <f>IF('Order of Draw'!$N10="","",'Order of Draw'!O10)</f>
        <v>Anna Ganser, Lizzy McBride, Ellie Heitzig, Marie Vanderwarn, Ellie Vrba, Danielle Hawes</v>
      </c>
      <c r="D10" s="47">
        <v>59</v>
      </c>
      <c r="E10" s="47">
        <v>62</v>
      </c>
      <c r="F10" s="47">
        <v>58</v>
      </c>
      <c r="G10" s="47">
        <v>60</v>
      </c>
      <c r="H10" s="47">
        <v>61</v>
      </c>
      <c r="I10" s="47"/>
      <c r="J10" s="47"/>
      <c r="L10" s="47">
        <v>61</v>
      </c>
      <c r="M10" s="47">
        <v>63</v>
      </c>
      <c r="N10" s="47">
        <v>58</v>
      </c>
      <c r="O10" s="47">
        <v>61</v>
      </c>
      <c r="P10" s="47">
        <v>62</v>
      </c>
      <c r="Q10" s="47"/>
      <c r="R10" s="47"/>
      <c r="S10" s="10"/>
      <c r="T10" s="5">
        <f t="shared" si="2"/>
        <v>30</v>
      </c>
      <c r="U10" s="5">
        <f t="shared" si="3"/>
        <v>30.666666666666668</v>
      </c>
      <c r="V10" s="5"/>
      <c r="W10" s="5">
        <v>0.5</v>
      </c>
      <c r="X10" s="5">
        <f t="shared" si="4"/>
        <v>61.166666666666671</v>
      </c>
      <c r="Y10" s="55" t="s">
        <v>33</v>
      </c>
      <c r="Z10" s="45"/>
      <c r="AA10" s="81">
        <v>0.10486111111111111</v>
      </c>
    </row>
    <row r="11" spans="1:27" x14ac:dyDescent="0.3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  <c r="AA11" s="70"/>
    </row>
    <row r="12" spans="1:27" x14ac:dyDescent="0.3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  <c r="AA12" s="70"/>
    </row>
    <row r="13" spans="1:27" x14ac:dyDescent="0.3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  <c r="AA13" s="70"/>
    </row>
    <row r="14" spans="1:27" x14ac:dyDescent="0.3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  <c r="AA14" s="70"/>
    </row>
    <row r="15" spans="1:27" x14ac:dyDescent="0.3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70"/>
    </row>
    <row r="16" spans="1:27" x14ac:dyDescent="0.3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70"/>
    </row>
    <row r="17" spans="1:27" x14ac:dyDescent="0.3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70"/>
    </row>
    <row r="18" spans="1:27" x14ac:dyDescent="0.3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70"/>
    </row>
    <row r="19" spans="1:27" x14ac:dyDescent="0.3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70"/>
    </row>
    <row r="20" spans="1:27" x14ac:dyDescent="0.3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70"/>
    </row>
    <row r="21" spans="1:27" x14ac:dyDescent="0.3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70"/>
    </row>
    <row r="22" spans="1:27" x14ac:dyDescent="0.3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70"/>
    </row>
    <row r="23" spans="1:27" x14ac:dyDescent="0.3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70"/>
    </row>
    <row r="24" spans="1:27" x14ac:dyDescent="0.3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70"/>
    </row>
    <row r="25" spans="1:27" x14ac:dyDescent="0.3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70"/>
    </row>
    <row r="26" spans="1:27" x14ac:dyDescent="0.3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70"/>
    </row>
    <row r="27" spans="1:27" x14ac:dyDescent="0.3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70"/>
    </row>
    <row r="28" spans="1:27" x14ac:dyDescent="0.3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70"/>
    </row>
    <row r="29" spans="1:27" x14ac:dyDescent="0.3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70"/>
    </row>
    <row r="30" spans="1:27" x14ac:dyDescent="0.3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70"/>
    </row>
    <row r="31" spans="1:27" x14ac:dyDescent="0.3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70"/>
    </row>
    <row r="32" spans="1:27" x14ac:dyDescent="0.3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70"/>
    </row>
    <row r="33" spans="25:25" x14ac:dyDescent="0.3">
      <c r="Y33" s="29"/>
    </row>
    <row r="34" spans="25:25" x14ac:dyDescent="0.3">
      <c r="Y34" s="29"/>
    </row>
    <row r="35" spans="25:25" x14ac:dyDescent="0.3">
      <c r="Y35" s="29"/>
    </row>
    <row r="36" spans="25:25" x14ac:dyDescent="0.3">
      <c r="Y36" s="29"/>
    </row>
    <row r="37" spans="25:25" x14ac:dyDescent="0.3">
      <c r="Y37" s="29"/>
    </row>
  </sheetData>
  <phoneticPr fontId="1" type="noConversion"/>
  <conditionalFormatting sqref="U6:V32">
    <cfRule type="expression" dxfId="109" priority="21" stopIfTrue="1">
      <formula>MOD(ROW(),2)=0</formula>
    </cfRule>
  </conditionalFormatting>
  <conditionalFormatting sqref="A7:C24 W6:X32 T6:T32 A6:B6">
    <cfRule type="expression" dxfId="108" priority="22" stopIfTrue="1">
      <formula>MOD(ROW(),2)=0</formula>
    </cfRule>
  </conditionalFormatting>
  <conditionalFormatting sqref="A6:A32">
    <cfRule type="expression" dxfId="107" priority="20" stopIfTrue="1">
      <formula>MOD(ROW(),2)=0</formula>
    </cfRule>
  </conditionalFormatting>
  <conditionalFormatting sqref="B6:B32">
    <cfRule type="expression" dxfId="106" priority="19" stopIfTrue="1">
      <formula>MOD(ROW(),2)=0</formula>
    </cfRule>
  </conditionalFormatting>
  <conditionalFormatting sqref="C7:C32">
    <cfRule type="expression" dxfId="105" priority="18" stopIfTrue="1">
      <formula>MOD(ROW(),2)=0</formula>
    </cfRule>
  </conditionalFormatting>
  <conditionalFormatting sqref="A3:C5">
    <cfRule type="expression" dxfId="104" priority="15" stopIfTrue="1">
      <formula>MOD(ROW(),2)=0</formula>
    </cfRule>
  </conditionalFormatting>
  <conditionalFormatting sqref="U5:V5">
    <cfRule type="expression" dxfId="103" priority="11" stopIfTrue="1">
      <formula>MOD(ROW(),2)=0</formula>
    </cfRule>
  </conditionalFormatting>
  <conditionalFormatting sqref="W5:X5 T5">
    <cfRule type="expression" dxfId="102" priority="12" stopIfTrue="1">
      <formula>MOD(ROW(),2)=0</formula>
    </cfRule>
  </conditionalFormatting>
  <conditionalFormatting sqref="T3:V32">
    <cfRule type="expression" dxfId="101" priority="6" stopIfTrue="1">
      <formula>MOD(ROW(),2)=0</formula>
    </cfRule>
  </conditionalFormatting>
  <conditionalFormatting sqref="W3:W32">
    <cfRule type="expression" dxfId="100" priority="5" stopIfTrue="1">
      <formula>MOD(ROW(),2)=0</formula>
    </cfRule>
  </conditionalFormatting>
  <conditionalFormatting sqref="X3:X32">
    <cfRule type="expression" dxfId="99" priority="4" stopIfTrue="1">
      <formula>MOD(ROW(),2)=0</formula>
    </cfRule>
  </conditionalFormatting>
  <conditionalFormatting sqref="L3:R32">
    <cfRule type="expression" dxfId="98" priority="2" stopIfTrue="1">
      <formula>MOD(ROW(),2)=0</formula>
    </cfRule>
  </conditionalFormatting>
  <conditionalFormatting sqref="D3:J32">
    <cfRule type="expression" dxfId="97" priority="3" stopIfTrue="1">
      <formula>MOD(ROW(),2)=0</formula>
    </cfRule>
  </conditionalFormatting>
  <conditionalFormatting sqref="C6">
    <cfRule type="expression" dxfId="96" priority="1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C1" workbookViewId="0">
      <selection activeCell="N5" sqref="N5"/>
    </sheetView>
  </sheetViews>
  <sheetFormatPr defaultRowHeight="13.2" x14ac:dyDescent="0.25"/>
  <cols>
    <col min="1" max="1" width="3.6640625" customWidth="1"/>
    <col min="2" max="2" width="12.6640625" customWidth="1"/>
    <col min="3" max="3" width="17.33203125" bestFit="1" customWidth="1"/>
    <col min="4" max="5" width="3.6640625" customWidth="1"/>
    <col min="6" max="6" width="12.6640625" customWidth="1"/>
    <col min="7" max="7" width="21.109375" customWidth="1"/>
    <col min="8" max="9" width="3.6640625" customWidth="1"/>
    <col min="10" max="10" width="12.6640625" customWidth="1"/>
    <col min="11" max="11" width="22.6640625" customWidth="1"/>
    <col min="12" max="13" width="3.6640625" customWidth="1"/>
    <col min="14" max="14" width="12.6640625" customWidth="1"/>
    <col min="15" max="15" width="32.5546875" style="72" customWidth="1"/>
    <col min="16" max="16" width="3.5546875" customWidth="1"/>
  </cols>
  <sheetData>
    <row r="1" spans="1:15" x14ac:dyDescent="0.25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71"/>
    </row>
    <row r="2" spans="1:15" x14ac:dyDescent="0.25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s="72" t="s">
        <v>15</v>
      </c>
    </row>
    <row r="3" spans="1:15" ht="52.8" x14ac:dyDescent="0.25">
      <c r="A3" s="27">
        <v>1</v>
      </c>
      <c r="B3" s="76" t="s">
        <v>31</v>
      </c>
      <c r="C3" s="76" t="s">
        <v>34</v>
      </c>
      <c r="D3" s="33"/>
      <c r="E3" s="27">
        <v>1</v>
      </c>
      <c r="F3" s="76" t="s">
        <v>31</v>
      </c>
      <c r="G3" s="77" t="s">
        <v>48</v>
      </c>
      <c r="H3" s="33"/>
      <c r="I3" s="27">
        <v>1</v>
      </c>
      <c r="J3" s="76" t="s">
        <v>31</v>
      </c>
      <c r="K3" s="77" t="s">
        <v>49</v>
      </c>
      <c r="L3" s="27"/>
      <c r="M3" s="27">
        <v>1</v>
      </c>
      <c r="N3" s="76" t="s">
        <v>32</v>
      </c>
      <c r="O3" s="77" t="s">
        <v>63</v>
      </c>
    </row>
    <row r="4" spans="1:15" ht="52.8" x14ac:dyDescent="0.25">
      <c r="A4" s="27">
        <f>+A3+1</f>
        <v>2</v>
      </c>
      <c r="B4" s="76" t="s">
        <v>32</v>
      </c>
      <c r="C4" s="76" t="s">
        <v>35</v>
      </c>
      <c r="D4" s="33"/>
      <c r="E4" s="27">
        <f>+E3+1</f>
        <v>2</v>
      </c>
      <c r="F4" s="76" t="s">
        <v>32</v>
      </c>
      <c r="G4" s="77" t="s">
        <v>47</v>
      </c>
      <c r="H4" s="33"/>
      <c r="I4" s="27">
        <f>+I3+1</f>
        <v>2</v>
      </c>
      <c r="J4" s="76" t="s">
        <v>32</v>
      </c>
      <c r="K4" s="77" t="s">
        <v>50</v>
      </c>
      <c r="L4" s="27"/>
      <c r="M4" s="27">
        <f>+M3+1</f>
        <v>2</v>
      </c>
      <c r="N4" s="76" t="s">
        <v>32</v>
      </c>
      <c r="O4" s="77" t="s">
        <v>62</v>
      </c>
    </row>
    <row r="5" spans="1:15" ht="39.6" x14ac:dyDescent="0.25">
      <c r="A5" s="27">
        <f t="shared" ref="A5:A32" si="0">+A4+1</f>
        <v>3</v>
      </c>
      <c r="B5" s="76" t="s">
        <v>31</v>
      </c>
      <c r="C5" s="76" t="s">
        <v>36</v>
      </c>
      <c r="D5" s="33"/>
      <c r="E5" s="27">
        <f t="shared" ref="E5:E32" si="1">+E4+1</f>
        <v>3</v>
      </c>
      <c r="F5" s="76" t="s">
        <v>31</v>
      </c>
      <c r="G5" s="77" t="s">
        <v>46</v>
      </c>
      <c r="H5" s="33"/>
      <c r="I5" s="27">
        <f t="shared" ref="I5:I32" si="2">+I4+1</f>
        <v>3</v>
      </c>
      <c r="J5" s="76" t="s">
        <v>31</v>
      </c>
      <c r="K5" s="77" t="s">
        <v>51</v>
      </c>
      <c r="L5" s="27"/>
      <c r="M5" s="27">
        <f t="shared" ref="M5:M32" si="3">+M4+1</f>
        <v>3</v>
      </c>
      <c r="N5" s="76" t="s">
        <v>31</v>
      </c>
      <c r="O5" s="77" t="s">
        <v>61</v>
      </c>
    </row>
    <row r="6" spans="1:15" ht="52.8" x14ac:dyDescent="0.25">
      <c r="A6" s="27">
        <f t="shared" si="0"/>
        <v>4</v>
      </c>
      <c r="B6" s="76" t="s">
        <v>32</v>
      </c>
      <c r="C6" s="76" t="s">
        <v>37</v>
      </c>
      <c r="D6" s="33"/>
      <c r="E6" s="27">
        <f t="shared" si="1"/>
        <v>4</v>
      </c>
      <c r="F6" s="76" t="s">
        <v>32</v>
      </c>
      <c r="G6" s="77" t="s">
        <v>45</v>
      </c>
      <c r="H6" s="33"/>
      <c r="I6" s="27">
        <f t="shared" si="2"/>
        <v>4</v>
      </c>
      <c r="J6" s="76" t="s">
        <v>32</v>
      </c>
      <c r="K6" s="77" t="s">
        <v>52</v>
      </c>
      <c r="L6" s="27"/>
      <c r="M6" s="27">
        <f t="shared" si="3"/>
        <v>4</v>
      </c>
      <c r="N6" s="76" t="s">
        <v>32</v>
      </c>
      <c r="O6" s="77" t="s">
        <v>59</v>
      </c>
    </row>
    <row r="7" spans="1:15" ht="52.8" x14ac:dyDescent="0.25">
      <c r="A7" s="27">
        <f t="shared" si="0"/>
        <v>5</v>
      </c>
      <c r="B7" s="76" t="s">
        <v>31</v>
      </c>
      <c r="C7" s="76" t="s">
        <v>38</v>
      </c>
      <c r="D7" s="33"/>
      <c r="E7" s="27">
        <f t="shared" si="1"/>
        <v>5</v>
      </c>
      <c r="F7" s="76" t="s">
        <v>31</v>
      </c>
      <c r="G7" s="77" t="s">
        <v>44</v>
      </c>
      <c r="H7" s="33"/>
      <c r="I7" s="27">
        <f t="shared" si="2"/>
        <v>5</v>
      </c>
      <c r="J7" s="76" t="s">
        <v>32</v>
      </c>
      <c r="K7" s="77" t="s">
        <v>53</v>
      </c>
      <c r="L7" s="27"/>
      <c r="M7" s="27">
        <f t="shared" si="3"/>
        <v>5</v>
      </c>
      <c r="N7" s="76" t="s">
        <v>32</v>
      </c>
      <c r="O7" s="77" t="s">
        <v>60</v>
      </c>
    </row>
    <row r="8" spans="1:15" ht="52.8" x14ac:dyDescent="0.25">
      <c r="A8" s="27">
        <f t="shared" si="0"/>
        <v>6</v>
      </c>
      <c r="B8" s="76" t="s">
        <v>32</v>
      </c>
      <c r="C8" s="76" t="s">
        <v>39</v>
      </c>
      <c r="D8" s="33"/>
      <c r="E8" s="27">
        <f t="shared" si="1"/>
        <v>6</v>
      </c>
      <c r="F8" s="76" t="s">
        <v>32</v>
      </c>
      <c r="G8" s="77" t="s">
        <v>43</v>
      </c>
      <c r="H8" s="33"/>
      <c r="I8" s="27">
        <f t="shared" si="2"/>
        <v>6</v>
      </c>
      <c r="J8" s="76" t="s">
        <v>32</v>
      </c>
      <c r="K8" s="77" t="s">
        <v>54</v>
      </c>
      <c r="L8" s="27"/>
      <c r="M8" s="27">
        <f t="shared" si="3"/>
        <v>6</v>
      </c>
      <c r="N8" s="76" t="s">
        <v>31</v>
      </c>
      <c r="O8" s="77" t="s">
        <v>58</v>
      </c>
    </row>
    <row r="9" spans="1:15" ht="52.8" x14ac:dyDescent="0.25">
      <c r="A9" s="27">
        <f t="shared" si="0"/>
        <v>7</v>
      </c>
      <c r="B9" s="76" t="s">
        <v>31</v>
      </c>
      <c r="C9" s="76" t="s">
        <v>40</v>
      </c>
      <c r="D9" s="33"/>
      <c r="E9" s="27">
        <f t="shared" si="1"/>
        <v>7</v>
      </c>
      <c r="F9" s="76" t="s">
        <v>31</v>
      </c>
      <c r="G9" s="77" t="s">
        <v>42</v>
      </c>
      <c r="H9" s="33"/>
      <c r="I9" s="27">
        <f t="shared" si="2"/>
        <v>7</v>
      </c>
      <c r="J9" s="76" t="s">
        <v>31</v>
      </c>
      <c r="K9" s="77" t="s">
        <v>55</v>
      </c>
      <c r="L9" s="27"/>
      <c r="M9" s="27">
        <f t="shared" si="3"/>
        <v>7</v>
      </c>
      <c r="N9" s="76" t="s">
        <v>32</v>
      </c>
      <c r="O9" s="77" t="s">
        <v>57</v>
      </c>
    </row>
    <row r="10" spans="1:15" ht="39.6" x14ac:dyDescent="0.25">
      <c r="A10" s="27">
        <f t="shared" si="0"/>
        <v>8</v>
      </c>
      <c r="B10" s="76"/>
      <c r="C10" s="76"/>
      <c r="D10" s="33"/>
      <c r="E10" s="27">
        <f t="shared" si="1"/>
        <v>8</v>
      </c>
      <c r="F10" s="76" t="s">
        <v>32</v>
      </c>
      <c r="G10" s="77" t="s">
        <v>41</v>
      </c>
      <c r="H10" s="33"/>
      <c r="I10" s="27">
        <f t="shared" si="2"/>
        <v>8</v>
      </c>
      <c r="J10" s="76"/>
      <c r="K10" s="77"/>
      <c r="L10" s="27"/>
      <c r="M10" s="27">
        <f t="shared" si="3"/>
        <v>8</v>
      </c>
      <c r="N10" s="76" t="s">
        <v>31</v>
      </c>
      <c r="O10" s="77" t="s">
        <v>56</v>
      </c>
    </row>
    <row r="11" spans="1:15" x14ac:dyDescent="0.25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73"/>
    </row>
    <row r="12" spans="1:15" x14ac:dyDescent="0.25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73"/>
    </row>
    <row r="13" spans="1:15" x14ac:dyDescent="0.25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73"/>
    </row>
    <row r="14" spans="1:15" x14ac:dyDescent="0.25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73"/>
    </row>
    <row r="15" spans="1:15" x14ac:dyDescent="0.25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73"/>
    </row>
    <row r="16" spans="1:15" x14ac:dyDescent="0.25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73"/>
    </row>
    <row r="17" spans="1:15" x14ac:dyDescent="0.25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73"/>
    </row>
    <row r="18" spans="1:15" x14ac:dyDescent="0.25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73"/>
    </row>
    <row r="19" spans="1:15" x14ac:dyDescent="0.25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73"/>
    </row>
    <row r="20" spans="1:15" x14ac:dyDescent="0.25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73"/>
    </row>
    <row r="21" spans="1:15" x14ac:dyDescent="0.25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73"/>
    </row>
    <row r="22" spans="1:15" x14ac:dyDescent="0.25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73"/>
    </row>
    <row r="23" spans="1:15" x14ac:dyDescent="0.25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73"/>
    </row>
    <row r="24" spans="1:15" x14ac:dyDescent="0.25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73"/>
    </row>
    <row r="25" spans="1:15" x14ac:dyDescent="0.25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73"/>
    </row>
    <row r="26" spans="1:15" x14ac:dyDescent="0.25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73"/>
    </row>
    <row r="27" spans="1:15" x14ac:dyDescent="0.25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73"/>
    </row>
    <row r="28" spans="1:15" x14ac:dyDescent="0.25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73"/>
    </row>
    <row r="29" spans="1:15" x14ac:dyDescent="0.25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73"/>
    </row>
    <row r="30" spans="1:15" x14ac:dyDescent="0.25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73"/>
    </row>
    <row r="31" spans="1:15" x14ac:dyDescent="0.25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73"/>
    </row>
    <row r="32" spans="1:15" x14ac:dyDescent="0.25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73"/>
    </row>
  </sheetData>
  <printOptions horizontalCentered="1" verticalCentered="1"/>
  <pageMargins left="0.25" right="0.25" top="0.5" bottom="0.5" header="0.3" footer="0.3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topLeftCell="A13" zoomScale="90" zoomScaleNormal="90" workbookViewId="0">
      <selection activeCell="N12" sqref="N12"/>
    </sheetView>
  </sheetViews>
  <sheetFormatPr defaultRowHeight="13.2" x14ac:dyDescent="0.25"/>
  <cols>
    <col min="1" max="1" width="8.5546875" bestFit="1" customWidth="1"/>
    <col min="2" max="2" width="19" bestFit="1" customWidth="1"/>
    <col min="3" max="3" width="17.6640625" customWidth="1"/>
    <col min="4" max="4" width="8.6640625" hidden="1" customWidth="1"/>
    <col min="5" max="5" width="8" bestFit="1" customWidth="1"/>
    <col min="7" max="7" width="8.5546875" bestFit="1" customWidth="1"/>
    <col min="8" max="8" width="15.5546875" customWidth="1"/>
    <col min="9" max="9" width="17.6640625" customWidth="1"/>
    <col min="10" max="10" width="8.6640625" hidden="1" customWidth="1"/>
    <col min="11" max="11" width="8" bestFit="1" customWidth="1"/>
    <col min="12" max="12" width="8.6640625" customWidth="1"/>
    <col min="13" max="13" width="8.5546875" bestFit="1" customWidth="1"/>
    <col min="14" max="14" width="15.5546875" customWidth="1"/>
    <col min="15" max="15" width="17.6640625" customWidth="1"/>
    <col min="16" max="16" width="8.6640625" hidden="1" customWidth="1"/>
    <col min="17" max="17" width="8" bestFit="1" customWidth="1"/>
    <col min="19" max="19" width="8.5546875" bestFit="1" customWidth="1"/>
    <col min="20" max="20" width="15.44140625" customWidth="1"/>
    <col min="21" max="21" width="17.6640625" customWidth="1"/>
    <col min="22" max="22" width="8.6640625" hidden="1" customWidth="1"/>
    <col min="23" max="23" width="8" bestFit="1" customWidth="1"/>
  </cols>
  <sheetData>
    <row r="1" spans="1:113" ht="13.8" thickBot="1" x14ac:dyDescent="0.3"/>
    <row r="2" spans="1:113" ht="17.399999999999999" x14ac:dyDescent="0.3">
      <c r="B2" s="62" t="s">
        <v>18</v>
      </c>
      <c r="C2" s="63" t="s">
        <v>28</v>
      </c>
      <c r="I2" s="61"/>
    </row>
    <row r="3" spans="1:113" ht="17.399999999999999" x14ac:dyDescent="0.3">
      <c r="B3" s="64" t="s">
        <v>31</v>
      </c>
      <c r="C3" s="65">
        <f>SUMIF($C$10:$C$12,$B3,$E$10:$E$12)+SUMIF($I$10:$I$12,$B3,$K$10:$K$12)+SUMIF($O$10:$O$12,$B3,$Q$10:$Q$12)+SUMIF($U$10:$U$12,$B3,$W$10:$W$12)</f>
        <v>10</v>
      </c>
    </row>
    <row r="4" spans="1:113" ht="18" thickBot="1" x14ac:dyDescent="0.35">
      <c r="B4" s="66" t="s">
        <v>32</v>
      </c>
      <c r="C4" s="67">
        <f>SUMIF($C$10:$C$12,$B4,$E$10:$E$12)+SUMIF($I$10:$I$12,$B4,$K$10:$K$12)+SUMIF($O$10:$O$12,$B4,$Q$10:$Q$12)+SUMIF($U$10:$U$12,$B4,$W$10:$W$12)</f>
        <v>37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5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5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5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5">
      <c r="A8" s="46" t="s">
        <v>24</v>
      </c>
      <c r="B8" s="78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 t="str">
        <f>IF(Duets!$X6="Y",Duets!A6,"")</f>
        <v/>
      </c>
      <c r="CW8" t="str">
        <f>IF(Duets!$X6="Y",Duets!B6,"")</f>
        <v/>
      </c>
      <c r="CX8" t="str">
        <f>IF(Duets!$X6="Y",Duets!C6,"")</f>
        <v/>
      </c>
      <c r="CY8" t="str">
        <f>IF(Duets!$X6="Y",Duets!W6,"")</f>
        <v/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5">
      <c r="B9" s="7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>
        <f>IF(Solos!$X7="Y",Solos!A7,"")</f>
        <v>5</v>
      </c>
      <c r="CR9" s="29" t="str">
        <f>IF(Solos!$X7="Y",Solos!B7,"")</f>
        <v>Osseo MG</v>
      </c>
      <c r="CS9" s="29" t="str">
        <f>IF(Solos!$X7="Y",Solos!C7,"")</f>
        <v>Anna Ganser</v>
      </c>
      <c r="CT9" s="29">
        <f>IF(Solos!$X7="Y",Solos!W7,"")</f>
        <v>60.666666666666664</v>
      </c>
      <c r="CV9">
        <f>IF(Duets!$X7="Y",Duets!A7,"")</f>
        <v>5</v>
      </c>
      <c r="CW9" t="str">
        <f>IF(Duets!$X7="Y",Duets!B7,"")</f>
        <v>Osseo MG</v>
      </c>
      <c r="CX9" t="str">
        <f>IF(Duets!$X7="Y",Duets!C7,"")</f>
        <v>Maddie Peters &amp; Hannah Little</v>
      </c>
      <c r="CY9">
        <f>IF(Duets!$X7="Y",Duets!W7,"")</f>
        <v>55.5</v>
      </c>
      <c r="DA9">
        <f>IF(Trios!$X7="Y",Trios!A7,"")</f>
        <v>5</v>
      </c>
      <c r="DB9" t="str">
        <f>IF(Trios!$X7="Y",Trios!B7,"")</f>
        <v>Forest Lake</v>
      </c>
      <c r="DC9" t="str">
        <f>IF(Trios!$X7="Y",Trios!C7,"")</f>
        <v>Ella Anderson, Jane Burk, Bridget Olson</v>
      </c>
      <c r="DD9">
        <f>IF(Trios!$X7="Y",Trios!W7,"")</f>
        <v>63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5">
      <c r="A10">
        <v>65</v>
      </c>
      <c r="B10" s="79" t="s">
        <v>39</v>
      </c>
      <c r="C10" t="s">
        <v>32</v>
      </c>
      <c r="D10" s="49">
        <v>65</v>
      </c>
      <c r="E10" s="53">
        <v>5</v>
      </c>
      <c r="F10" s="53"/>
      <c r="G10">
        <v>63.333333333333329</v>
      </c>
      <c r="H10" t="s">
        <v>43</v>
      </c>
      <c r="I10" t="s">
        <v>32</v>
      </c>
      <c r="J10" s="49">
        <v>63.333333333333329</v>
      </c>
      <c r="K10" s="53">
        <v>7</v>
      </c>
      <c r="L10" s="53"/>
      <c r="M10">
        <v>63.833333333333329</v>
      </c>
      <c r="N10" t="s">
        <v>54</v>
      </c>
      <c r="O10" t="s">
        <v>32</v>
      </c>
      <c r="P10" s="49">
        <v>63.833333333333329</v>
      </c>
      <c r="Q10" s="53">
        <v>7</v>
      </c>
      <c r="R10" s="53"/>
      <c r="S10">
        <v>65.166666666666671</v>
      </c>
      <c r="T10" t="s">
        <v>57</v>
      </c>
      <c r="U10" t="s">
        <v>32</v>
      </c>
      <c r="V10" s="49">
        <v>65.166666666666671</v>
      </c>
      <c r="W10" s="53">
        <v>10</v>
      </c>
      <c r="CQ10" s="29">
        <f>IF(Solos!$X8="Y",Solos!A8,"")</f>
        <v>6</v>
      </c>
      <c r="CR10" s="29" t="str">
        <f>IF(Solos!$X8="Y",Solos!B8,"")</f>
        <v>Forest Lake</v>
      </c>
      <c r="CS10" s="29" t="str">
        <f>IF(Solos!$X8="Y",Solos!C8,"")</f>
        <v>Amanda Pothen</v>
      </c>
      <c r="CT10" s="29">
        <f>IF(Solos!$X8="Y",Solos!W8,"")</f>
        <v>65</v>
      </c>
      <c r="CV10">
        <f>IF(Duets!$X8="Y",Duets!A8,"")</f>
        <v>6</v>
      </c>
      <c r="CW10" t="str">
        <f>IF(Duets!$X8="Y",Duets!B8,"")</f>
        <v>Forest Lake</v>
      </c>
      <c r="CX10" t="str">
        <f>IF(Duets!$X8="Y",Duets!C8,"")</f>
        <v>Megan Palmer, Brecken Carr</v>
      </c>
      <c r="CY10">
        <f>IF(Duets!$X8="Y",Duets!W8,"")</f>
        <v>63.333333333333329</v>
      </c>
      <c r="DA10">
        <f>IF(Trios!$X8="Y",Trios!A8,"")</f>
        <v>6</v>
      </c>
      <c r="DB10" t="str">
        <f>IF(Trios!$X8="Y",Trios!B8,"")</f>
        <v>Forest Lake</v>
      </c>
      <c r="DC10" t="str">
        <f>IF(Trios!$X8="Y",Trios!C8,"")</f>
        <v>Megan Palmer, Brecken Carr, Michelle Perkins</v>
      </c>
      <c r="DD10">
        <f>IF(Trios!$X8="Y",Trios!W8,"")</f>
        <v>63.833333333333329</v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5">
      <c r="A11">
        <v>61.5</v>
      </c>
      <c r="B11" s="79" t="s">
        <v>40</v>
      </c>
      <c r="C11" t="s">
        <v>31</v>
      </c>
      <c r="D11" s="49">
        <v>61.5</v>
      </c>
      <c r="E11" s="53">
        <v>3</v>
      </c>
      <c r="F11" s="53"/>
      <c r="G11">
        <v>61.666666666666671</v>
      </c>
      <c r="H11" t="s">
        <v>41</v>
      </c>
      <c r="I11" t="s">
        <v>32</v>
      </c>
      <c r="J11" s="49">
        <v>61.666666666666671</v>
      </c>
      <c r="K11" s="53">
        <v>4</v>
      </c>
      <c r="L11" s="53"/>
      <c r="M11">
        <v>63</v>
      </c>
      <c r="N11" t="s">
        <v>53</v>
      </c>
      <c r="O11" t="s">
        <v>32</v>
      </c>
      <c r="P11" s="49">
        <v>63</v>
      </c>
      <c r="Q11" s="53">
        <v>4</v>
      </c>
      <c r="R11" s="53"/>
      <c r="S11">
        <v>61.166666666666671</v>
      </c>
      <c r="T11" t="s">
        <v>56</v>
      </c>
      <c r="U11" t="s">
        <v>31</v>
      </c>
      <c r="V11" s="49">
        <v>61.166666666666671</v>
      </c>
      <c r="W11" s="53">
        <v>2</v>
      </c>
      <c r="CQ11" s="29">
        <f>IF(Solos!$X9="Y",Solos!A9,"")</f>
        <v>7</v>
      </c>
      <c r="CR11" s="29" t="str">
        <f>IF(Solos!$X9="Y",Solos!B9,"")</f>
        <v>Osseo MG</v>
      </c>
      <c r="CS11" s="29" t="str">
        <f>IF(Solos!$X9="Y",Solos!C9,"")</f>
        <v>Lizzy McBride</v>
      </c>
      <c r="CT11" s="29">
        <f>IF(Solos!$X9="Y",Solos!W9,"")</f>
        <v>61.5</v>
      </c>
      <c r="CV11">
        <f>IF(Duets!$X9="Y",Duets!A9,"")</f>
        <v>7</v>
      </c>
      <c r="CW11" t="str">
        <f>IF(Duets!$X9="Y",Duets!B9,"")</f>
        <v>Osseo MG</v>
      </c>
      <c r="CX11" t="str">
        <f>IF(Duets!$X9="Y",Duets!C9,"")</f>
        <v>Anna Ganser &amp; Lizzy McBride</v>
      </c>
      <c r="CY11">
        <f>IF(Duets!$X9="Y",Duets!W9,"")</f>
        <v>61.333333333333336</v>
      </c>
      <c r="DA11">
        <f>IF(Trios!$X9="Y",Trios!A9,"")</f>
        <v>7</v>
      </c>
      <c r="DB11" t="str">
        <f>IF(Trios!$X9="Y",Trios!B9,"")</f>
        <v>Osseo MG</v>
      </c>
      <c r="DC11" t="str">
        <f>IF(Trios!$X9="Y",Trios!C9,"")</f>
        <v>Shaggy Trio</v>
      </c>
      <c r="DD11">
        <f>IF(Trios!$X9="Y",Trios!W9,"")</f>
        <v>52.833333333333329</v>
      </c>
      <c r="DF11">
        <f>IF(Team!$Y9="Y",Team!A9,"")</f>
        <v>7</v>
      </c>
      <c r="DG11" t="str">
        <f>IF(Team!$Y9="Y",Team!B9,"")</f>
        <v>Forest Lake</v>
      </c>
      <c r="DH11" t="str">
        <f>IF(Team!$Y9="Y",Team!C9,"")</f>
        <v>Fallon Olson, Mika Peterson, Megan Palmer, Paige Thurnbeck, Lacey Wedell, Michelle Perkins, Brecken Carr, Kenzie Klein</v>
      </c>
      <c r="DI11">
        <f>IF(Team!$Y9="Y",Team!X9,"")</f>
        <v>65.166666666666671</v>
      </c>
    </row>
    <row r="12" spans="1:113" x14ac:dyDescent="0.25">
      <c r="A12">
        <v>60.666666666666664</v>
      </c>
      <c r="B12" s="79" t="s">
        <v>38</v>
      </c>
      <c r="C12" t="s">
        <v>31</v>
      </c>
      <c r="D12" s="49">
        <v>60.666666666666664</v>
      </c>
      <c r="E12" s="53">
        <v>1</v>
      </c>
      <c r="F12" s="53"/>
      <c r="G12">
        <v>61.333333333333336</v>
      </c>
      <c r="H12" t="s">
        <v>42</v>
      </c>
      <c r="I12" t="s">
        <v>31</v>
      </c>
      <c r="J12" s="49">
        <v>61.333333333333336</v>
      </c>
      <c r="K12" s="53">
        <v>2</v>
      </c>
      <c r="L12" s="53"/>
      <c r="M12">
        <v>52.833333333333329</v>
      </c>
      <c r="N12" t="s">
        <v>55</v>
      </c>
      <c r="O12" t="s">
        <v>31</v>
      </c>
      <c r="P12" s="49">
        <v>52.833333333333329</v>
      </c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>
        <f>IF(Duets!$X10="Y",Duets!A10,"")</f>
        <v>8</v>
      </c>
      <c r="CW12" t="str">
        <f>IF(Duets!$X10="Y",Duets!B10,"")</f>
        <v>Forest Lake</v>
      </c>
      <c r="CX12" t="str">
        <f>IF(Duets!$X10="Y",Duets!C10,"")</f>
        <v>Fallon Olson, Mika Peterson</v>
      </c>
      <c r="CY12">
        <f>IF(Duets!$X10="Y",Duets!W10,"")</f>
        <v>61.666666666666671</v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>
        <f>IF(Team!$Y10="Y",Team!A10,"")</f>
        <v>8</v>
      </c>
      <c r="DG12" t="str">
        <f>IF(Team!$Y10="Y",Team!B10,"")</f>
        <v>Osseo MG</v>
      </c>
      <c r="DH12" t="str">
        <f>IF(Team!$Y10="Y",Team!C10,"")</f>
        <v>Anna Ganser, Lizzy McBride, Ellie Heitzig, Marie Vanderwarn, Ellie Vrba, Danielle Hawes</v>
      </c>
      <c r="DI12">
        <f>IF(Team!$Y10="Y",Team!X10,"")</f>
        <v>61.166666666666671</v>
      </c>
    </row>
    <row r="13" spans="1:113" x14ac:dyDescent="0.25">
      <c r="E13" s="53"/>
      <c r="F13" s="53"/>
      <c r="G13">
        <v>55.5</v>
      </c>
      <c r="H13" t="s">
        <v>44</v>
      </c>
      <c r="I13" t="s">
        <v>31</v>
      </c>
      <c r="J13" s="49">
        <v>55.5</v>
      </c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5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5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5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5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8" thickBot="1" x14ac:dyDescent="0.3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7.399999999999999" x14ac:dyDescent="0.3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7.399999999999999" x14ac:dyDescent="0.3">
      <c r="B20" s="64" t="s">
        <v>31</v>
      </c>
      <c r="C20" s="65">
        <f>SUMIF($C$27:$C$29,$B20,$E$27:$E$29)+SUMIF($I$27:$I$29,$B20,$K$27:$K$29)+SUMIF($O$27:$O$29,$B20,$Q$27:$Q$29)+SUMIF($U$27:$U$29,$B20,$W$27:$W$29)</f>
        <v>10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" thickBot="1" x14ac:dyDescent="0.35">
      <c r="B21" s="66" t="s">
        <v>32</v>
      </c>
      <c r="C21" s="67">
        <f>SUMIF($C$27:$C$29,$B21,$E$27:$E$29)+SUMIF($I$27:$I$29,$B21,$K$27:$K$29)+SUMIF($O$27:$O$29,$B21,$Q$27:$Q$29)+SUMIF($U$27:$U$29,$B21,$W$27:$W$29)</f>
        <v>37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5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5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5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5">
      <c r="A25" s="46" t="s">
        <v>24</v>
      </c>
      <c r="B25" s="78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5">
      <c r="B26" s="7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5">
      <c r="A27">
        <v>65</v>
      </c>
      <c r="B27" s="79" t="s">
        <v>39</v>
      </c>
      <c r="C27" t="s">
        <v>32</v>
      </c>
      <c r="D27" s="49">
        <v>65</v>
      </c>
      <c r="E27" s="53">
        <v>5</v>
      </c>
      <c r="F27" s="53"/>
      <c r="G27">
        <v>63.333333333333329</v>
      </c>
      <c r="H27" t="s">
        <v>43</v>
      </c>
      <c r="I27" t="s">
        <v>32</v>
      </c>
      <c r="J27" s="49">
        <v>63.333333333333329</v>
      </c>
      <c r="K27" s="53">
        <v>7</v>
      </c>
      <c r="L27" s="53"/>
      <c r="M27">
        <v>63.833333333333329</v>
      </c>
      <c r="N27" t="s">
        <v>54</v>
      </c>
      <c r="O27" t="s">
        <v>32</v>
      </c>
      <c r="P27" s="49">
        <v>63.833333333333329</v>
      </c>
      <c r="Q27" s="53">
        <v>7</v>
      </c>
      <c r="R27" s="53"/>
      <c r="S27">
        <v>65.166666666666671</v>
      </c>
      <c r="T27" t="s">
        <v>57</v>
      </c>
      <c r="U27" t="s">
        <v>32</v>
      </c>
      <c r="V27" s="49">
        <v>65.166666666666671</v>
      </c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5">
      <c r="A28">
        <v>61.5</v>
      </c>
      <c r="B28" s="79" t="s">
        <v>40</v>
      </c>
      <c r="C28" t="s">
        <v>31</v>
      </c>
      <c r="D28" s="49">
        <v>61.5</v>
      </c>
      <c r="E28" s="53">
        <v>3</v>
      </c>
      <c r="F28" s="53"/>
      <c r="G28">
        <v>61.666666666666671</v>
      </c>
      <c r="H28" t="s">
        <v>41</v>
      </c>
      <c r="I28" t="s">
        <v>32</v>
      </c>
      <c r="J28" s="49">
        <v>61.666666666666671</v>
      </c>
      <c r="K28" s="53">
        <v>4</v>
      </c>
      <c r="L28" s="53"/>
      <c r="M28">
        <v>63</v>
      </c>
      <c r="N28" t="s">
        <v>53</v>
      </c>
      <c r="O28" t="s">
        <v>32</v>
      </c>
      <c r="P28" s="49">
        <v>63</v>
      </c>
      <c r="Q28" s="53">
        <v>4</v>
      </c>
      <c r="R28" s="53"/>
      <c r="S28">
        <v>61.166666666666671</v>
      </c>
      <c r="T28" t="s">
        <v>56</v>
      </c>
      <c r="U28" t="s">
        <v>31</v>
      </c>
      <c r="V28" s="49">
        <v>61.166666666666671</v>
      </c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5">
      <c r="A29">
        <v>60.666666666666664</v>
      </c>
      <c r="B29" s="79" t="s">
        <v>38</v>
      </c>
      <c r="C29" t="s">
        <v>31</v>
      </c>
      <c r="D29" s="49">
        <v>60.666666666666664</v>
      </c>
      <c r="E29" s="53">
        <v>1</v>
      </c>
      <c r="F29" s="53"/>
      <c r="G29">
        <v>61.333333333333336</v>
      </c>
      <c r="H29" t="s">
        <v>42</v>
      </c>
      <c r="I29" t="s">
        <v>31</v>
      </c>
      <c r="J29" s="49">
        <v>61.333333333333336</v>
      </c>
      <c r="K29" s="53">
        <v>2</v>
      </c>
      <c r="L29" s="53"/>
      <c r="M29">
        <v>52.833333333333329</v>
      </c>
      <c r="N29" t="s">
        <v>55</v>
      </c>
      <c r="O29" t="s">
        <v>31</v>
      </c>
      <c r="P29" s="49">
        <v>52.833333333333329</v>
      </c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5">
      <c r="E30" s="53"/>
      <c r="F30" s="53"/>
      <c r="G30">
        <v>55.5</v>
      </c>
      <c r="H30" t="s">
        <v>44</v>
      </c>
      <c r="I30" t="s">
        <v>31</v>
      </c>
      <c r="J30" s="49">
        <v>55.5</v>
      </c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5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5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5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5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8" thickBot="1" x14ac:dyDescent="0.3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7.399999999999999" x14ac:dyDescent="0.3">
      <c r="B36" s="62" t="s">
        <v>18</v>
      </c>
      <c r="C36" s="63" t="s">
        <v>28</v>
      </c>
    </row>
    <row r="37" spans="1:113" ht="17.399999999999999" x14ac:dyDescent="0.3">
      <c r="B37" s="64" t="s">
        <v>31</v>
      </c>
      <c r="C37" s="65">
        <f>SUMIF($C$44:$C$46,$B37,$E$44:$E$46)+SUMIF($I$44:$I$46,$B37,$K$44:$K$46)+SUMIF($O$44:$O$46,$B37,$Q$44:$Q$46)+SUMIF($U$44:$U$46,$B37,$W$44:$W$46)</f>
        <v>10</v>
      </c>
    </row>
    <row r="38" spans="1:113" ht="18" thickBot="1" x14ac:dyDescent="0.35">
      <c r="B38" s="66" t="s">
        <v>32</v>
      </c>
      <c r="C38" s="67">
        <f>SUMIF($C$44:$C$46,$B38,$E$44:$E$46)+SUMIF($I$44:$I$46,$B38,$K$44:$K$46)+SUMIF($O$44:$O$46,$B38,$Q$44:$Q$46)+SUMIF($U$44:$U$46,$B38,$W$44:$W$46)</f>
        <v>37</v>
      </c>
    </row>
    <row r="39" spans="1:113" x14ac:dyDescent="0.25">
      <c r="B39" s="29"/>
    </row>
    <row r="40" spans="1:113" x14ac:dyDescent="0.25">
      <c r="B40" s="29"/>
    </row>
    <row r="41" spans="1:113" x14ac:dyDescent="0.25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5">
      <c r="A42" s="46" t="s">
        <v>24</v>
      </c>
      <c r="B42" s="78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5">
      <c r="B43" s="7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5">
      <c r="A44">
        <v>65</v>
      </c>
      <c r="B44" s="79" t="s">
        <v>39</v>
      </c>
      <c r="C44" t="s">
        <v>32</v>
      </c>
      <c r="D44" s="49">
        <v>65</v>
      </c>
      <c r="E44" s="53">
        <v>5</v>
      </c>
      <c r="F44" s="53"/>
      <c r="G44">
        <v>63.333333333333329</v>
      </c>
      <c r="H44" t="s">
        <v>43</v>
      </c>
      <c r="I44" t="s">
        <v>32</v>
      </c>
      <c r="J44" s="49">
        <v>63.333333333333329</v>
      </c>
      <c r="K44" s="53">
        <v>7</v>
      </c>
      <c r="L44" s="53"/>
      <c r="M44">
        <v>63.833333333333329</v>
      </c>
      <c r="N44" t="s">
        <v>54</v>
      </c>
      <c r="O44" t="s">
        <v>32</v>
      </c>
      <c r="P44" s="49">
        <v>63.833333333333329</v>
      </c>
      <c r="Q44" s="53">
        <v>7</v>
      </c>
      <c r="R44" s="53"/>
      <c r="S44">
        <v>65.166666666666671</v>
      </c>
      <c r="T44" t="s">
        <v>57</v>
      </c>
      <c r="U44" t="s">
        <v>32</v>
      </c>
      <c r="V44" s="49">
        <v>65.166666666666671</v>
      </c>
      <c r="W44" s="53">
        <v>10</v>
      </c>
    </row>
    <row r="45" spans="1:113" x14ac:dyDescent="0.25">
      <c r="A45">
        <v>61.5</v>
      </c>
      <c r="B45" s="79" t="s">
        <v>40</v>
      </c>
      <c r="C45" t="s">
        <v>31</v>
      </c>
      <c r="D45" s="49">
        <v>61.5</v>
      </c>
      <c r="E45" s="53">
        <v>3</v>
      </c>
      <c r="F45" s="53"/>
      <c r="G45">
        <v>61.666666666666671</v>
      </c>
      <c r="H45" t="s">
        <v>41</v>
      </c>
      <c r="I45" t="s">
        <v>32</v>
      </c>
      <c r="J45" s="49">
        <v>61.666666666666671</v>
      </c>
      <c r="K45" s="53">
        <v>4</v>
      </c>
      <c r="L45" s="53"/>
      <c r="M45">
        <v>63</v>
      </c>
      <c r="N45" t="s">
        <v>53</v>
      </c>
      <c r="O45" t="s">
        <v>32</v>
      </c>
      <c r="P45" s="49">
        <v>63</v>
      </c>
      <c r="Q45" s="53">
        <v>4</v>
      </c>
      <c r="R45" s="53"/>
      <c r="S45">
        <v>61.166666666666671</v>
      </c>
      <c r="T45" t="s">
        <v>56</v>
      </c>
      <c r="U45" t="s">
        <v>31</v>
      </c>
      <c r="V45" s="49">
        <v>61.166666666666671</v>
      </c>
      <c r="W45" s="53">
        <v>2</v>
      </c>
    </row>
    <row r="46" spans="1:113" x14ac:dyDescent="0.25">
      <c r="A46">
        <v>60.666666666666664</v>
      </c>
      <c r="B46" s="79" t="s">
        <v>38</v>
      </c>
      <c r="C46" t="s">
        <v>31</v>
      </c>
      <c r="D46" s="49">
        <v>60.666666666666664</v>
      </c>
      <c r="E46" s="53">
        <v>1</v>
      </c>
      <c r="F46" s="53"/>
      <c r="G46">
        <v>61.333333333333336</v>
      </c>
      <c r="H46" t="s">
        <v>42</v>
      </c>
      <c r="I46" t="s">
        <v>31</v>
      </c>
      <c r="J46" s="49">
        <v>61.333333333333336</v>
      </c>
      <c r="K46" s="53">
        <v>2</v>
      </c>
      <c r="L46" s="53"/>
      <c r="M46">
        <v>52.833333333333329</v>
      </c>
      <c r="N46" t="s">
        <v>55</v>
      </c>
      <c r="O46" t="s">
        <v>31</v>
      </c>
      <c r="P46" s="49">
        <v>52.833333333333329</v>
      </c>
      <c r="Q46" s="53">
        <v>2</v>
      </c>
      <c r="R46" s="53"/>
      <c r="W46" s="53"/>
    </row>
    <row r="47" spans="1:113" x14ac:dyDescent="0.25">
      <c r="E47" s="53"/>
      <c r="F47" s="53"/>
      <c r="G47">
        <v>55.5</v>
      </c>
      <c r="H47" t="s">
        <v>44</v>
      </c>
      <c r="I47" t="s">
        <v>31</v>
      </c>
      <c r="J47" s="49">
        <v>55.5</v>
      </c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5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5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5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5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5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5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5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'Order of Draw'!Print_Area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2017-04-18T20:21:53Z</cp:lastPrinted>
  <dcterms:created xsi:type="dcterms:W3CDTF">2011-04-05T15:51:54Z</dcterms:created>
  <dcterms:modified xsi:type="dcterms:W3CDTF">2017-04-19T20:57:51Z</dcterms:modified>
</cp:coreProperties>
</file>