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0" yWindow="0" windowWidth="20490" windowHeight="7755" activeTab="5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  <sheet name="Sheet1" sheetId="15" r:id="rId7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45621"/>
  <pivotCaches>
    <pivotCache cacheId="5" r:id="rId8"/>
    <pivotCache cacheId="6" r:id="rId9"/>
    <pivotCache cacheId="7" r:id="rId10"/>
    <pivotCache cacheId="8" r:id="rId11"/>
  </pivotCaches>
</workbook>
</file>

<file path=xl/calcChain.xml><?xml version="1.0" encoding="utf-8"?>
<calcChain xmlns="http://schemas.openxmlformats.org/spreadsheetml/2006/main">
  <c r="C4" i="14" l="1"/>
  <c r="C21" i="14"/>
  <c r="C38" i="14"/>
  <c r="C37" i="14"/>
  <c r="C20" i="14"/>
  <c r="C3" i="14"/>
  <c r="CT5" i="14" l="1"/>
  <c r="DI34" i="14" l="1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DI9" i="14"/>
  <c r="DH9" i="14"/>
  <c r="DG9" i="14"/>
  <c r="DF9" i="14"/>
  <c r="DI8" i="14"/>
  <c r="DH8" i="14"/>
  <c r="DG8" i="14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7" i="14"/>
  <c r="DC7" i="14"/>
  <c r="DB7" i="14"/>
  <c r="DA7" i="14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0" i="14"/>
  <c r="CS10" i="14"/>
  <c r="CR10" i="14"/>
  <c r="CQ10" i="14"/>
  <c r="CT9" i="14"/>
  <c r="CS9" i="14"/>
  <c r="CR9" i="14"/>
  <c r="CQ9" i="14"/>
  <c r="CT8" i="14"/>
  <c r="CT7" i="14"/>
  <c r="CT6" i="14"/>
  <c r="I7" i="13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U32" i="10" l="1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U6" i="10"/>
  <c r="T6" i="10"/>
  <c r="U5" i="10"/>
  <c r="T5" i="10"/>
  <c r="U4" i="10"/>
  <c r="T4" i="10"/>
  <c r="U3" i="10"/>
  <c r="T3" i="10"/>
  <c r="T6" i="8"/>
  <c r="T5" i="8"/>
  <c r="T4" i="8"/>
  <c r="T3" i="8"/>
  <c r="E6" i="13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CY5" i="14"/>
  <c r="X3" i="10" l="1"/>
  <c r="X4" i="10"/>
  <c r="X5" i="10"/>
  <c r="DI7" i="14" s="1"/>
  <c r="X6" i="10"/>
  <c r="X7" i="10"/>
  <c r="X8" i="10"/>
  <c r="X9" i="10"/>
  <c r="X10" i="10"/>
  <c r="X11" i="10"/>
  <c r="X12" i="10"/>
  <c r="DI14" i="14" s="1"/>
  <c r="X13" i="10"/>
  <c r="DI15" i="14" s="1"/>
  <c r="X14" i="10"/>
  <c r="DI16" i="14" s="1"/>
  <c r="X15" i="10"/>
  <c r="X16" i="10"/>
  <c r="X17" i="10"/>
  <c r="X18" i="10"/>
  <c r="X19" i="10"/>
  <c r="DI21" i="14" s="1"/>
  <c r="X20" i="10"/>
  <c r="X21" i="10"/>
  <c r="X22" i="10"/>
  <c r="X23" i="10"/>
  <c r="X24" i="10"/>
  <c r="X25" i="10"/>
  <c r="X26" i="10"/>
  <c r="X27" i="10"/>
  <c r="X28" i="10"/>
  <c r="X29" i="10"/>
  <c r="X30" i="10"/>
  <c r="DI32" i="14" s="1"/>
  <c r="X31" i="10"/>
  <c r="X32" i="10"/>
  <c r="C32" i="10"/>
  <c r="B32" i="10"/>
  <c r="A32" i="10"/>
  <c r="C31" i="10"/>
  <c r="B31" i="10"/>
  <c r="A31" i="10"/>
  <c r="C30" i="10"/>
  <c r="DH32" i="14" s="1"/>
  <c r="B30" i="10"/>
  <c r="DG32" i="14" s="1"/>
  <c r="A30" i="10"/>
  <c r="DF32" i="14" s="1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 s="1"/>
  <c r="B19" i="10"/>
  <c r="DG21" i="14" s="1"/>
  <c r="A19" i="10"/>
  <c r="DF21" i="14" s="1"/>
  <c r="C18" i="10"/>
  <c r="B18" i="10"/>
  <c r="A18" i="10"/>
  <c r="C17" i="10"/>
  <c r="B17" i="10"/>
  <c r="A17" i="10"/>
  <c r="C16" i="10"/>
  <c r="B16" i="10"/>
  <c r="A16" i="10"/>
  <c r="C15" i="10"/>
  <c r="B15" i="10"/>
  <c r="C14" i="10"/>
  <c r="DH16" i="14" s="1"/>
  <c r="B14" i="10"/>
  <c r="DG16" i="14" s="1"/>
  <c r="C13" i="10"/>
  <c r="DH15" i="14" s="1"/>
  <c r="B13" i="10"/>
  <c r="DG15" i="14" s="1"/>
  <c r="C12" i="10"/>
  <c r="DH14" i="14" s="1"/>
  <c r="B12" i="10"/>
  <c r="DG14" i="14" s="1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DH7" i="14" s="1"/>
  <c r="B5" i="10"/>
  <c r="DG7" i="14" s="1"/>
  <c r="C4" i="10"/>
  <c r="DH6" i="14" s="1"/>
  <c r="B4" i="10"/>
  <c r="DG6" i="14" s="1"/>
  <c r="C3" i="10"/>
  <c r="DH5" i="14" s="1"/>
  <c r="B3" i="10"/>
  <c r="DG5" i="14" s="1"/>
  <c r="A3" i="10"/>
  <c r="DF5" i="14" s="1"/>
  <c r="C32" i="11"/>
  <c r="B32" i="11"/>
  <c r="A32" i="11"/>
  <c r="C31" i="11"/>
  <c r="B31" i="11"/>
  <c r="A31" i="11"/>
  <c r="C30" i="11"/>
  <c r="B30" i="11"/>
  <c r="A30" i="11"/>
  <c r="C29" i="11"/>
  <c r="CX31" i="14" s="1"/>
  <c r="B29" i="11"/>
  <c r="CW31" i="14" s="1"/>
  <c r="A29" i="11"/>
  <c r="CV31" i="14" s="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 s="1"/>
  <c r="B22" i="11"/>
  <c r="CW24" i="14" s="1"/>
  <c r="A22" i="11"/>
  <c r="CV24" i="14" s="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 s="1"/>
  <c r="B16" i="11"/>
  <c r="CW18" i="14" s="1"/>
  <c r="A16" i="11"/>
  <c r="CV18" i="14" s="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CX10" i="14" s="1"/>
  <c r="B8" i="11"/>
  <c r="CW10" i="14" s="1"/>
  <c r="A8" i="11"/>
  <c r="CV10" i="14" s="1"/>
  <c r="C7" i="11"/>
  <c r="CX9" i="14" s="1"/>
  <c r="B7" i="11"/>
  <c r="CW9" i="14" s="1"/>
  <c r="A7" i="11"/>
  <c r="CV9" i="14" s="1"/>
  <c r="C6" i="11"/>
  <c r="CX8" i="14" s="1"/>
  <c r="B6" i="11"/>
  <c r="CW8" i="14" s="1"/>
  <c r="A6" i="11"/>
  <c r="CV8" i="14" s="1"/>
  <c r="C5" i="11"/>
  <c r="CX7" i="14" s="1"/>
  <c r="B5" i="11"/>
  <c r="CW7" i="14" s="1"/>
  <c r="C4" i="11"/>
  <c r="CX6" i="14" s="1"/>
  <c r="B4" i="11"/>
  <c r="CW6" i="14" s="1"/>
  <c r="C3" i="11"/>
  <c r="CX5" i="14" s="1"/>
  <c r="B3" i="11"/>
  <c r="CW5" i="14" s="1"/>
  <c r="A3" i="11"/>
  <c r="CV5" i="14" s="1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 s="1"/>
  <c r="B29" i="8"/>
  <c r="DB31" i="14" s="1"/>
  <c r="A29" i="8"/>
  <c r="DA31" i="14" s="1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 s="1"/>
  <c r="B21" i="8"/>
  <c r="DB23" i="14" s="1"/>
  <c r="A21" i="8"/>
  <c r="DA23" i="14" s="1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 s="1"/>
  <c r="B14" i="8"/>
  <c r="DB16" i="14" s="1"/>
  <c r="A14" i="8"/>
  <c r="DA16" i="14" s="1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DC13" i="14" s="1"/>
  <c r="B11" i="8"/>
  <c r="DB13" i="14" s="1"/>
  <c r="A11" i="8"/>
  <c r="DA13" i="14" s="1"/>
  <c r="U10" i="8"/>
  <c r="T10" i="8"/>
  <c r="C10" i="8"/>
  <c r="DC12" i="14" s="1"/>
  <c r="B10" i="8"/>
  <c r="DB12" i="14" s="1"/>
  <c r="A10" i="8"/>
  <c r="DA12" i="14" s="1"/>
  <c r="U9" i="8"/>
  <c r="T9" i="8"/>
  <c r="C9" i="8"/>
  <c r="DC11" i="14" s="1"/>
  <c r="B9" i="8"/>
  <c r="DB11" i="14" s="1"/>
  <c r="U8" i="8"/>
  <c r="T8" i="8"/>
  <c r="C8" i="8"/>
  <c r="DC10" i="14" s="1"/>
  <c r="B8" i="8"/>
  <c r="DB10" i="14" s="1"/>
  <c r="U7" i="8"/>
  <c r="T7" i="8"/>
  <c r="C7" i="8"/>
  <c r="DC9" i="14" s="1"/>
  <c r="B7" i="8"/>
  <c r="DB9" i="14" s="1"/>
  <c r="U6" i="8"/>
  <c r="C6" i="8"/>
  <c r="DC8" i="14" s="1"/>
  <c r="B6" i="8"/>
  <c r="DB8" i="14" s="1"/>
  <c r="U5" i="8"/>
  <c r="C5" i="8"/>
  <c r="B5" i="8"/>
  <c r="U4" i="8"/>
  <c r="C4" i="8"/>
  <c r="DC6" i="14" s="1"/>
  <c r="B4" i="8"/>
  <c r="DB6" i="14" s="1"/>
  <c r="C3" i="8"/>
  <c r="DC5" i="14" s="1"/>
  <c r="B3" i="8"/>
  <c r="DB5" i="14" s="1"/>
  <c r="A3" i="8"/>
  <c r="DA5" i="14" s="1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 s="1"/>
  <c r="B29" i="12"/>
  <c r="CR31" i="14" s="1"/>
  <c r="A29" i="12"/>
  <c r="CQ31" i="14" s="1"/>
  <c r="C28" i="12"/>
  <c r="CS30" i="14" s="1"/>
  <c r="B28" i="12"/>
  <c r="CR30" i="14" s="1"/>
  <c r="A28" i="12"/>
  <c r="CQ30" i="14" s="1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 s="1"/>
  <c r="B23" i="12"/>
  <c r="CR25" i="14" s="1"/>
  <c r="A23" i="12"/>
  <c r="CQ25" i="14" s="1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 s="1"/>
  <c r="B16" i="12"/>
  <c r="CR18" i="14" s="1"/>
  <c r="A16" i="12"/>
  <c r="CQ18" i="14" s="1"/>
  <c r="C15" i="12"/>
  <c r="B15" i="12"/>
  <c r="A15" i="12"/>
  <c r="C14" i="12"/>
  <c r="B14" i="12"/>
  <c r="A14" i="12"/>
  <c r="C13" i="12"/>
  <c r="CS15" i="14" s="1"/>
  <c r="B13" i="12"/>
  <c r="CR15" i="14" s="1"/>
  <c r="C12" i="12"/>
  <c r="CS14" i="14" s="1"/>
  <c r="B12" i="12"/>
  <c r="CR14" i="14" s="1"/>
  <c r="C11" i="12"/>
  <c r="CS13" i="14" s="1"/>
  <c r="B11" i="12"/>
  <c r="CR13" i="14" s="1"/>
  <c r="C10" i="12"/>
  <c r="CS12" i="14" s="1"/>
  <c r="B10" i="12"/>
  <c r="CR12" i="14" s="1"/>
  <c r="C9" i="12"/>
  <c r="CS11" i="14" s="1"/>
  <c r="B9" i="12"/>
  <c r="CR11" i="14" s="1"/>
  <c r="A9" i="12"/>
  <c r="CQ11" i="14" s="1"/>
  <c r="C8" i="12"/>
  <c r="B8" i="12"/>
  <c r="C7" i="12"/>
  <c r="B7" i="12"/>
  <c r="C6" i="12"/>
  <c r="CS8" i="14" s="1"/>
  <c r="B6" i="12"/>
  <c r="CR8" i="14" s="1"/>
  <c r="C5" i="12"/>
  <c r="CS7" i="14" s="1"/>
  <c r="B5" i="12"/>
  <c r="CR7" i="14" s="1"/>
  <c r="C4" i="12"/>
  <c r="CS6" i="14" s="1"/>
  <c r="B4" i="12"/>
  <c r="CR6" i="14" s="1"/>
  <c r="C3" i="12"/>
  <c r="CS5" i="14" s="1"/>
  <c r="B3" i="12"/>
  <c r="CR5" i="14" s="1"/>
  <c r="A3" i="12"/>
  <c r="CQ5" i="14" s="1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13" i="13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4" i="11"/>
  <c r="U4" i="11"/>
  <c r="T5" i="11"/>
  <c r="U5" i="11"/>
  <c r="T6" i="11"/>
  <c r="U6" i="11"/>
  <c r="T7" i="11"/>
  <c r="U7" i="11"/>
  <c r="T8" i="11"/>
  <c r="U8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3" i="11"/>
  <c r="U3" i="8"/>
  <c r="T3" i="11"/>
  <c r="T4" i="12"/>
  <c r="U4" i="12"/>
  <c r="T5" i="12"/>
  <c r="U5" i="12"/>
  <c r="T6" i="12"/>
  <c r="U6" i="12"/>
  <c r="T7" i="12"/>
  <c r="U7" i="12"/>
  <c r="T8" i="12"/>
  <c r="U8" i="12"/>
  <c r="T9" i="12"/>
  <c r="U9" i="12"/>
  <c r="T10" i="12"/>
  <c r="U10" i="12"/>
  <c r="T11" i="12"/>
  <c r="U11" i="12"/>
  <c r="T12" i="12"/>
  <c r="U12" i="12"/>
  <c r="T3" i="12"/>
  <c r="U3" i="12"/>
  <c r="W3" i="11" l="1"/>
  <c r="A12" i="12"/>
  <c r="CQ14" i="14" s="1"/>
  <c r="A11" i="12"/>
  <c r="CQ13" i="14" s="1"/>
  <c r="A10" i="12"/>
  <c r="CQ12" i="14" s="1"/>
  <c r="A13" i="12"/>
  <c r="CQ15" i="14" s="1"/>
  <c r="W11" i="11"/>
  <c r="W27" i="11"/>
  <c r="W19" i="11"/>
  <c r="W4" i="11"/>
  <c r="CY6" i="14" s="1"/>
  <c r="W29" i="11"/>
  <c r="CY31" i="14" s="1"/>
  <c r="W28" i="11"/>
  <c r="W25" i="11"/>
  <c r="W24" i="11"/>
  <c r="W23" i="11"/>
  <c r="W22" i="11"/>
  <c r="CY24" i="14" s="1"/>
  <c r="W21" i="11"/>
  <c r="W20" i="11"/>
  <c r="W17" i="11"/>
  <c r="W15" i="11"/>
  <c r="W13" i="11"/>
  <c r="W9" i="11"/>
  <c r="W7" i="11"/>
  <c r="CY9" i="14" s="1"/>
  <c r="W6" i="11"/>
  <c r="CY8" i="14" s="1"/>
  <c r="W30" i="11"/>
  <c r="W31" i="11"/>
  <c r="W32" i="11"/>
  <c r="W5" i="8"/>
  <c r="W7" i="8"/>
  <c r="DD9" i="14" s="1"/>
  <c r="DI5" i="14"/>
  <c r="W8" i="8"/>
  <c r="DD10" i="14" s="1"/>
  <c r="W3" i="8"/>
  <c r="W9" i="8"/>
  <c r="DD11" i="14" s="1"/>
  <c r="W10" i="8"/>
  <c r="DD12" i="14" s="1"/>
  <c r="W11" i="8"/>
  <c r="DD13" i="14" s="1"/>
  <c r="W12" i="8"/>
  <c r="W13" i="8"/>
  <c r="W14" i="8"/>
  <c r="DD16" i="14" s="1"/>
  <c r="W15" i="8"/>
  <c r="W16" i="8"/>
  <c r="W17" i="8"/>
  <c r="W18" i="8"/>
  <c r="W19" i="8"/>
  <c r="W20" i="8"/>
  <c r="W21" i="8"/>
  <c r="DD23" i="14" s="1"/>
  <c r="W22" i="8"/>
  <c r="W23" i="8"/>
  <c r="W24" i="8"/>
  <c r="W25" i="8"/>
  <c r="W26" i="8"/>
  <c r="W27" i="8"/>
  <c r="W28" i="8"/>
  <c r="W29" i="8"/>
  <c r="DD31" i="14" s="1"/>
  <c r="W30" i="8"/>
  <c r="W31" i="8"/>
  <c r="W32" i="8"/>
  <c r="W3" i="12"/>
  <c r="W7" i="12"/>
  <c r="W6" i="12"/>
  <c r="W5" i="12"/>
  <c r="W4" i="12"/>
  <c r="W4" i="8"/>
  <c r="W6" i="8"/>
  <c r="DD8" i="14" s="1"/>
  <c r="W16" i="11"/>
  <c r="CY18" i="14" s="1"/>
  <c r="W14" i="11"/>
  <c r="W12" i="11"/>
  <c r="W10" i="11"/>
  <c r="W8" i="11"/>
  <c r="CY10" i="14" s="1"/>
  <c r="W5" i="11"/>
  <c r="CY7" i="14" s="1"/>
  <c r="W26" i="11"/>
  <c r="W18" i="11"/>
  <c r="W11" i="12"/>
  <c r="CT13" i="14" s="1"/>
  <c r="W12" i="12"/>
  <c r="CT14" i="14" s="1"/>
  <c r="W10" i="12"/>
  <c r="CT12" i="14" s="1"/>
  <c r="W9" i="12"/>
  <c r="CT11" i="14" s="1"/>
  <c r="W8" i="12"/>
  <c r="W13" i="12"/>
  <c r="CT15" i="14" s="1"/>
  <c r="W14" i="12"/>
  <c r="W15" i="12"/>
  <c r="W16" i="12"/>
  <c r="CT18" i="14" s="1"/>
  <c r="W17" i="12"/>
  <c r="W18" i="12"/>
  <c r="W19" i="12"/>
  <c r="W20" i="12"/>
  <c r="W21" i="12"/>
  <c r="W22" i="12"/>
  <c r="W23" i="12"/>
  <c r="CT25" i="14" s="1"/>
  <c r="W24" i="12"/>
  <c r="W25" i="12"/>
  <c r="W26" i="12"/>
  <c r="W27" i="12"/>
  <c r="W28" i="12"/>
  <c r="CT30" i="14" s="1"/>
  <c r="W29" i="12"/>
  <c r="CT31" i="14" s="1"/>
  <c r="W30" i="12"/>
  <c r="W31" i="12"/>
  <c r="W32" i="12"/>
  <c r="A7" i="10"/>
  <c r="A6" i="8"/>
  <c r="DA8" i="14" s="1"/>
  <c r="A9" i="8"/>
  <c r="DA11" i="14" s="1"/>
  <c r="A11" i="10"/>
  <c r="A4" i="8"/>
  <c r="DA6" i="14" s="1"/>
  <c r="A15" i="10"/>
  <c r="A5" i="8"/>
  <c r="A5" i="12"/>
  <c r="CQ7" i="14" s="1"/>
  <c r="A8" i="12"/>
  <c r="A8" i="10"/>
  <c r="A7" i="12"/>
  <c r="A7" i="8"/>
  <c r="DA9" i="14" s="1"/>
  <c r="A5" i="11"/>
  <c r="CV7" i="14" s="1"/>
  <c r="A5" i="10"/>
  <c r="DF7" i="14" s="1"/>
  <c r="A9" i="10"/>
  <c r="A13" i="10"/>
  <c r="DF15" i="14" s="1"/>
  <c r="A4" i="12"/>
  <c r="CQ6" i="14" s="1"/>
  <c r="A4" i="10"/>
  <c r="DF6" i="14" s="1"/>
  <c r="A12" i="10"/>
  <c r="DF14" i="14" s="1"/>
  <c r="A6" i="12"/>
  <c r="CQ8" i="14" s="1"/>
  <c r="A8" i="8"/>
  <c r="DA10" i="14" s="1"/>
  <c r="A4" i="11"/>
  <c r="CV6" i="14" s="1"/>
  <c r="A6" i="10"/>
  <c r="A10" i="10"/>
  <c r="A14" i="10"/>
  <c r="DF16" i="14" s="1"/>
  <c r="DD5" i="14" l="1"/>
</calcChain>
</file>

<file path=xl/sharedStrings.xml><?xml version="1.0" encoding="utf-8"?>
<sst xmlns="http://schemas.openxmlformats.org/spreadsheetml/2006/main" count="459" uniqueCount="99">
  <si>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</si>
  <si>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</si>
  <si>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</si>
  <si>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</si>
  <si>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</si>
  <si>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</si>
  <si>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</si>
  <si>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</si>
  <si>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</si>
  <si>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</si>
  <si>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</si>
  <si>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</si>
  <si>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</si>
  <si>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</si>
  <si>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</si>
  <si>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</si>
  <si>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</si>
  <si>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</si>
  <si>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</si>
  <si>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</si>
  <si>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</si>
  <si>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</si>
  <si>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</si>
  <si>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</si>
  <si>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</si>
  <si>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</si>
  <si>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</si>
  <si>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</si>
  <si>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</si>
  <si>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</si>
  <si>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Routine Time</t>
  </si>
  <si>
    <t>Solos</t>
  </si>
  <si>
    <t>Ex 1</t>
  </si>
  <si>
    <t>Trudy Trudeau</t>
  </si>
  <si>
    <t>Ex 2</t>
  </si>
  <si>
    <t>Ellie Vrba</t>
  </si>
  <si>
    <t>Hannah Little</t>
  </si>
  <si>
    <t>Anna Ganser</t>
  </si>
  <si>
    <t>OMG</t>
  </si>
  <si>
    <t>Trios</t>
  </si>
  <si>
    <t>Emily Honnold, Katie Moline, Rachel Knox</t>
  </si>
  <si>
    <t>Katie Olson, Holly Drazenovich, Kelly McNamee</t>
  </si>
  <si>
    <t>Danielle Hawes, Ellie Heitzig, Marie Vanderwarn</t>
  </si>
  <si>
    <t>Duets</t>
  </si>
  <si>
    <t>Heather Breidenbach, Jessica Ruohoniemi</t>
  </si>
  <si>
    <t>Hannah Little, Maddie Peters</t>
  </si>
  <si>
    <t>Teams</t>
  </si>
  <si>
    <t>Sophie Cataldo, Lily Canfield, Caroline Pulju, Riya Javeri, Cindy Li, Jenna Hlavinka</t>
  </si>
  <si>
    <t>Emma Bauernfeind, Sage Ramberg, Ella Johnson, Katie Edwards, Haley Heiss, Allie Hammann</t>
  </si>
  <si>
    <t>Ex 3</t>
  </si>
  <si>
    <t>Heather Breidenbach, Emily Honnold, Jessica Ruohoniemi, Rachel Knox, Katie Moline, Trudy Trudeau</t>
  </si>
  <si>
    <t>Ex 4</t>
  </si>
  <si>
    <t>Hannah Littel, Zoe Waldron, Kelly McNamee, Katie Olson, Caroline Laborde, Maddie Peters, Holly Drazenovich, Margo Prentice</t>
  </si>
  <si>
    <t>Anna Ganser, Ellie Heitzig, Marie Vanderwarn, Danielle Hawes, Ellie Vrba</t>
  </si>
  <si>
    <t>PL</t>
  </si>
  <si>
    <t xml:space="preserve">Ex.1 </t>
  </si>
  <si>
    <t>Jenna Difrischia, Kendra Korbel, Maya Van Heteren-Freeze, ALT: Libby Bangasser</t>
  </si>
  <si>
    <t>Ex. 2</t>
  </si>
  <si>
    <t>Carmen Bernu, Sarah McDonald, Hannah Rodewald</t>
  </si>
  <si>
    <t>Marissa Broughten, Emma Gahlin, Tori Gens</t>
  </si>
  <si>
    <t>Lauryn Baumer, Jennifer Lein, Alissa Scheffler</t>
  </si>
  <si>
    <t>McKenna Relling, Sophie Zielke</t>
  </si>
  <si>
    <t>Claire Benson, Moira Ling</t>
  </si>
  <si>
    <t>Ex.1</t>
  </si>
  <si>
    <t>Sarah McDonald</t>
  </si>
  <si>
    <t>Moira Ling</t>
  </si>
  <si>
    <t>Claire Benson</t>
  </si>
  <si>
    <t>Ex. 3</t>
  </si>
  <si>
    <t>Marisol Pacheco Crisostomo, Ofelia Hutlberg, Sofia Ilveskoski, Ella Kocina, Jenna Peterson, Kaitlyn Rossow, Maren Schaefer</t>
  </si>
  <si>
    <t>Libby Bangasser, Lydia Block, Jenna Difrischia, Kendra Korbel, Courtney Kunkel, Maya Van Heteren-Freeze, Jenna Wallskog, Grace Williams</t>
  </si>
  <si>
    <t>Carmen Bernu, Marissa Broughten, Emma Gahlin, Tori Gens, Sarah McDonald, McKenna Relling, Hannah Rodewald, Sophie Zielke</t>
  </si>
  <si>
    <t>Lauryn Baumer, Claire Benson, Caitlin Giles, Jennifer Lein, Moira Ling, Sydney Rickert, Alissa Scheffler</t>
  </si>
  <si>
    <t>Prior Lake</t>
  </si>
  <si>
    <t>Blake</t>
  </si>
  <si>
    <t>Ella Vrba</t>
  </si>
  <si>
    <t>Caroline Hardy, Olivia Lentz</t>
  </si>
  <si>
    <t>Kara Gerads, Josie Lagerstrom</t>
  </si>
  <si>
    <t>Lily Liu, Becky Perkins, Skylar Wang</t>
  </si>
  <si>
    <t>Solveig Bingham, Grace Ritten, Casey Stocking</t>
  </si>
  <si>
    <t>Lily Liu, Becky Perkins, Skylar Wang, Bernadette Whitely</t>
  </si>
  <si>
    <t>Solveig Bingham, Zoe Florida, Kathryn Kaiser, Grace Ritten, Casey Stocking, CatherineZhang</t>
  </si>
  <si>
    <t>Kara Gerads, Caroline Hardy, Josie Lagerstrom, Olivia Lentz</t>
  </si>
  <si>
    <t>Y</t>
  </si>
  <si>
    <t>Lauryn Baumer, Claire Benson, Caitlin Giles, Jennifer Lein, Moira Ling, Alissa Scheffler</t>
  </si>
  <si>
    <t>Ex.3</t>
  </si>
  <si>
    <t>Ex.4</t>
  </si>
  <si>
    <t>Ex.5</t>
  </si>
  <si>
    <t>Ex.6</t>
  </si>
  <si>
    <t>Ex.7</t>
  </si>
  <si>
    <t>Ex.8</t>
  </si>
  <si>
    <t>Ex.9</t>
  </si>
  <si>
    <t>Ex.2</t>
  </si>
  <si>
    <t>Grace Ritten</t>
  </si>
  <si>
    <t>Josie Lagerstrom</t>
  </si>
  <si>
    <t>Kara Gerads</t>
  </si>
  <si>
    <t>Olivia Lentz</t>
  </si>
  <si>
    <t>Trudy Tr</t>
  </si>
  <si>
    <t>SCRATCH</t>
  </si>
  <si>
    <t>Heather Breidenbach, Jessica Ruohoniemi, Rachel Knox, Katie Moline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</si>
</sst>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/>
  </cellXfs>
  <cellStyles count="1">
    <cellStyle name="Normal" xfId="0" builtinId="0"/>
  </cellStyles>
  <dxfs count="137"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S Subteacher" refreshedDate="42859.812555439814" createdVersion="4" refreshedVersion="5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1">
        <s v=""/>
        <n v="1"/>
        <n v="2"/>
        <n v="3"/>
        <n v="4"/>
        <n v="5"/>
        <n v="14" u="1"/>
        <n v="7" u="1"/>
        <n v="21" u="1"/>
        <n v="26" u="1"/>
        <n v="27" u="1"/>
      </sharedItems>
    </cacheField>
    <cacheField name="School Name" numFmtId="0">
      <sharedItems count="7">
        <s v=""/>
        <s v="Blake"/>
        <s v="OMG"/>
        <s v="Prior Lake"/>
        <s v="Hopkins" u="1"/>
        <s v="Wayzata" u="1"/>
        <s v="Edina" u="1"/>
      </sharedItems>
    </cacheField>
    <cacheField name="Solo Names" numFmtId="0">
      <sharedItems containsMixedTypes="1" containsNumber="1" containsInteger="1" minValue="0" maxValue="0" count="7">
        <s v=""/>
        <s v="Kara Gerads"/>
        <s v="Hannah Little"/>
        <s v="Josie Lagerstrom"/>
        <s v="Anna Ganser"/>
        <s v="Claire Benson"/>
        <n v="0" u="1"/>
      </sharedItems>
    </cacheField>
    <cacheField name="Score" numFmtId="0">
      <sharedItems containsMixedTypes="1" containsNumber="1" minValue="0" maxValue="66.400000000000006" count="13">
        <s v=""/>
        <n v="66.333333333333343"/>
        <n v="54.333333333333329"/>
        <n v="61.333333333333336"/>
        <n v="62.5"/>
        <n v="63.166666666666671"/>
        <n v="0" u="1"/>
        <n v="62.2" u="1"/>
        <n v="64.3" u="1"/>
        <n v="65.900000000000006" u="1"/>
        <n v="66.400000000000006" u="1"/>
        <n v="66.199999999999989" u="1"/>
        <n v="63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S Subteacher" refreshedDate="42859.81255613426" createdVersion="4" refreshedVersion="5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1" maxValue="28" count="6">
        <s v=""/>
        <n v="1"/>
        <n v="2"/>
        <n v="3"/>
        <n v="17" u="1"/>
        <n v="28" u="1"/>
      </sharedItems>
    </cacheField>
    <cacheField name="School Name" numFmtId="0">
      <sharedItems count="7">
        <s v=""/>
        <s v="Blake"/>
        <s v="OMG"/>
        <s v="Prior Lake"/>
        <s v="Hopkins" u="1"/>
        <s v="Wayzata" u="1"/>
        <s v="Edina" u="1"/>
      </sharedItems>
    </cacheField>
    <cacheField name="Team Names" numFmtId="0">
      <sharedItems count="7">
        <s v=""/>
        <s v="Kara Gerads, Caroline Hardy, Josie Lagerstrom, Olivia Lentz"/>
        <s v="Anna Ganser, Ellie Heitzig, Marie Vanderwarn, Danielle Hawes, Ellie Vrba"/>
        <s v="Lauryn Baumer, Claire Benson, Caitlin Giles, Jennifer Lein, Moira Ling, Alissa Scheffler"/>
        <s v="Team 3" u="1"/>
        <s v="Team 7" u="1"/>
        <s v="Team 8" u="1"/>
      </sharedItems>
    </cacheField>
    <cacheField name="Score" numFmtId="0">
      <sharedItems containsMixedTypes="1" containsNumber="1" minValue="0" maxValue="66.5" count="9">
        <s v=""/>
        <n v="61.666666666666671"/>
        <n v="61.25"/>
        <n v="0" u="1"/>
        <n v="0.25" u="1"/>
        <n v="65.900000000000006" u="1"/>
        <n v="66.5" u="1"/>
        <n v="61.2" u="1"/>
        <n v="0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S Subteacher" refreshedDate="42859.812556828707" createdVersion="4" refreshedVersion="5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1" maxValue="27" count="10">
        <s v=""/>
        <n v="1"/>
        <n v="2"/>
        <n v="3"/>
        <n v="4"/>
        <n v="5"/>
        <n v="6"/>
        <n v="19" u="1"/>
        <n v="27" u="1"/>
        <n v="12" u="1"/>
      </sharedItems>
    </cacheField>
    <cacheField name="School Name" numFmtId="0">
      <sharedItems count="7">
        <s v=""/>
        <s v="Blake"/>
        <s v="OMG"/>
        <s v="Prior Lake"/>
        <s v="Hopkins" u="1"/>
        <s v="Wayzata" u="1"/>
        <s v="Edina" u="1"/>
      </sharedItems>
    </cacheField>
    <cacheField name="Trio Names" numFmtId="0">
      <sharedItems count="11">
        <s v=""/>
        <s v="Lily Liu, Becky Perkins, Skylar Wang"/>
        <s v="Katie Olson, Holly Drazenovich, Kelly McNamee"/>
        <s v="Marissa Broughten, Emma Gahlin, Tori Gens"/>
        <s v="Solveig Bingham, Grace Ritten, Casey Stocking"/>
        <s v="Danielle Hawes, Ellie Heitzig, Marie Vanderwarn"/>
        <s v="Lauryn Baumer, Jennifer Lein, Alissa Scheffler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13">
        <s v=""/>
        <n v="43.833333333333329"/>
        <n v="50.5"/>
        <n v="56"/>
        <n v="53.666666666666671"/>
        <n v="57"/>
        <n v="58"/>
        <n v="0" u="1"/>
        <n v="66" u="1"/>
        <n v="64.099999999999994" u="1"/>
        <n v="64.900000000000006" u="1"/>
        <n v="64" u="1"/>
        <n v="6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S Subteacher" refreshedDate="42859.812557638892" createdVersion="4" refreshedVersion="5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1" maxValue="27" count="8">
        <s v=""/>
        <n v="1"/>
        <n v="2"/>
        <n v="3"/>
        <n v="4"/>
        <n v="14" u="1"/>
        <n v="20" u="1"/>
        <n v="27" u="1"/>
      </sharedItems>
    </cacheField>
    <cacheField name="School Name" numFmtId="0">
      <sharedItems count="7">
        <s v=""/>
        <s v="Prior Lake"/>
        <s v="Blake"/>
        <s v="OMG"/>
        <s v="Hopkins" u="1"/>
        <s v="Wayzata" u="1"/>
        <s v="Edina" u="1"/>
      </sharedItems>
    </cacheField>
    <cacheField name="Duet Names" numFmtId="0">
      <sharedItems count="9">
        <s v=""/>
        <s v="McKenna Relling, Sophie Zielke"/>
        <s v="Kara Gerads, Josie Lagerstrom"/>
        <s v="Hannah Little, Maddie Peters"/>
        <s v="Claire Benson, Moira Ling"/>
        <s v="Duet 10" u="1"/>
        <s v="Duet 2" u="1"/>
        <s v="Duet 4" u="1"/>
        <s v="Duet 7" u="1"/>
      </sharedItems>
    </cacheField>
    <cacheField name="Score" numFmtId="0">
      <sharedItems containsMixedTypes="1" containsNumber="1" minValue="0" maxValue="68.699999999999989" count="11">
        <s v=""/>
        <n v="53"/>
        <n v="60.833333333333329"/>
        <n v="56.5"/>
        <n v="63.333333333333329"/>
        <n v="0" u="1"/>
        <n v="66.099999999999994" u="1"/>
        <n v="65.2" u="1"/>
        <n v="65.900000000000006" u="1"/>
        <n v="65.699999999999989" u="1"/>
        <n v="68.6999999999999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5"/>
    <x v="3"/>
    <x v="5"/>
    <x v="5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1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1"/>
    <x v="4"/>
    <x v="4"/>
  </r>
  <r>
    <x v="5"/>
    <x v="2"/>
    <x v="5"/>
    <x v="5"/>
  </r>
  <r>
    <x v="6"/>
    <x v="3"/>
    <x v="6"/>
    <x v="6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1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A41:D46" firstHeaderRow="2" firstDataRow="2" firstDataCol="3"/>
  <pivotFields count="4">
    <pivotField compact="0" outline="0" showAll="0" defaultSubtotal="0">
      <items count="11">
        <item m="1" x="6"/>
        <item x="0"/>
        <item x="1"/>
        <item m="1" x="7"/>
        <item m="1" x="8"/>
        <item m="1" x="9"/>
        <item m="1" x="10"/>
        <item x="2"/>
        <item x="3"/>
        <item x="4"/>
        <item x="5"/>
      </items>
    </pivotField>
    <pivotField axis="axisRow" compact="0" outline="0" showAll="0" defaultSubtotal="0">
      <items count="7">
        <item h="1" m="1" x="5"/>
        <item h="1" m="1" x="6"/>
        <item h="1" x="0"/>
        <item h="1" m="1" x="4"/>
        <item x="1"/>
        <item x="2"/>
        <item h="1" x="3"/>
      </items>
    </pivotField>
    <pivotField axis="axisRow" compact="0" outline="0" showAll="0" defaultSubtotal="0">
      <items count="7">
        <item x="0"/>
        <item m="1" x="6"/>
        <item x="2"/>
        <item x="4"/>
        <item x="5"/>
        <item x="1"/>
        <item x="3"/>
      </items>
    </pivotField>
    <pivotField axis="axisRow" dataField="1" compact="0" outline="0" multipleItemSelectionAllowed="1" showAll="0" sortType="descending" defaultSubtotal="0">
      <items count="13">
        <item x="0"/>
        <item m="1" x="10"/>
        <item x="1"/>
        <item m="1" x="11"/>
        <item m="1" x="9"/>
        <item m="1" x="8"/>
        <item m="1" x="12"/>
        <item x="5"/>
        <item x="4"/>
        <item m="1" x="7"/>
        <item x="3"/>
        <item x="2"/>
        <item m="1" x="6"/>
      </items>
    </pivotField>
  </pivotFields>
  <rowFields count="3">
    <field x="3"/>
    <field x="2"/>
    <field x="1"/>
  </rowFields>
  <rowItems count="4">
    <i>
      <x v="2"/>
      <x v="5"/>
      <x v="4"/>
    </i>
    <i>
      <x v="8"/>
      <x v="3"/>
      <x v="5"/>
    </i>
    <i>
      <x v="10"/>
      <x v="6"/>
      <x v="4"/>
    </i>
    <i>
      <x v="11"/>
      <x v="2"/>
      <x v="5"/>
    </i>
  </rowItems>
  <colItems count="1">
    <i/>
  </colItems>
  <dataFields count="1">
    <dataField name="Scoring" fld="3" baseField="1" baseItem="0"/>
  </dataFields>
  <formats count="11">
    <format dxfId="10">
      <pivotArea type="origin" dataOnly="0" labelOnly="1" outline="0" fieldPosition="0"/>
    </format>
    <format dxfId="9">
      <pivotArea field="0" type="button" dataOnly="0" labelOnly="1" outline="0"/>
    </format>
    <format dxfId="8">
      <pivotArea field="2" type="button" dataOnly="0" labelOnly="1" outline="0" axis="axisRow" fieldPosition="1"/>
    </format>
    <format dxfId="7">
      <pivotArea field="1" type="button" dataOnly="0" labelOnly="1" outline="0" axis="axisRow" fieldPosition="2"/>
    </format>
    <format dxfId="6">
      <pivotArea type="topRight" dataOnly="0" labelOnly="1" outline="0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field="2" type="button" dataOnly="0" labelOnly="1" outline="0" axis="axisRow" fieldPosition="1"/>
    </format>
    <format dxfId="2">
      <pivotArea field="1" type="button" dataOnly="0" labelOnly="1" outline="0" axis="axisRow" fieldPosition="2"/>
    </format>
    <format dxfId="1">
      <pivotArea field="2" type="button" dataOnly="0" labelOnly="1" outline="0" axis="axisRow" fieldPosition="1"/>
    </format>
    <format dxfId="0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S24:V27" firstHeaderRow="2" firstDataRow="2" firstDataCol="3"/>
  <pivotFields count="4">
    <pivotField compact="0" outline="0" showAll="0" defaultSubtotal="0">
      <items count="6">
        <item x="0"/>
        <item x="3"/>
        <item m="1" x="4"/>
        <item m="1" x="5"/>
        <item x="1"/>
        <item x="2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x="1"/>
        <item h="1" x="2"/>
        <item x="3"/>
      </items>
    </pivotField>
    <pivotField axis="axisRow" compact="0" outline="0" showAll="0" defaultSubtotal="0">
      <items count="7">
        <item x="0"/>
        <item m="1" x="4"/>
        <item m="1" x="5"/>
        <item m="1" x="6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5"/>
        <item x="1"/>
        <item x="2"/>
        <item m="1" x="7"/>
        <item m="1" x="8"/>
        <item m="1" x="4"/>
        <item m="1" x="3"/>
      </items>
    </pivotField>
  </pivotFields>
  <rowFields count="3">
    <field x="3"/>
    <field x="2"/>
    <field x="1"/>
  </rowFields>
  <rowItems count="2">
    <i>
      <x v="3"/>
      <x v="4"/>
      <x v="4"/>
    </i>
    <i r="1">
      <x v="6"/>
      <x v="6"/>
    </i>
  </rowItems>
  <colItems count="1">
    <i/>
  </colItems>
  <dataFields count="1">
    <dataField name="Scoring" fld="3" baseField="1" baseItem="0"/>
  </dataFields>
  <formats count="7">
    <format dxfId="77">
      <pivotArea type="origin" dataOnly="0" labelOnly="1" outline="0" fieldPosition="0"/>
    </format>
    <format dxfId="76">
      <pivotArea field="0" type="button" dataOnly="0" labelOnly="1" outline="0"/>
    </format>
    <format dxfId="75">
      <pivotArea field="1" type="button" dataOnly="0" labelOnly="1" outline="0" axis="axisRow" fieldPosition="2"/>
    </format>
    <format dxfId="74">
      <pivotArea type="topRight" dataOnly="0" labelOnly="1" outline="0" fieldPosition="0"/>
    </format>
    <format dxfId="73">
      <pivotArea outline="0" collapsedLevelsAreSubtotals="1" fieldPosition="0"/>
    </format>
    <format dxfId="72">
      <pivotArea field="0" type="button" dataOnly="0" labelOnly="1" outline="0"/>
    </format>
    <format dxfId="7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7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M41:P46" firstHeaderRow="2" firstDataRow="2" firstDataCol="3"/>
  <pivotFields count="4">
    <pivotField compact="0" outline="0" showAll="0" defaultSubtotal="0">
      <items count="10">
        <item x="0"/>
        <item x="2"/>
        <item x="6"/>
        <item m="1" x="9"/>
        <item m="1" x="8"/>
        <item m="1" x="7"/>
        <item x="1"/>
        <item x="3"/>
        <item x="4"/>
        <item x="5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x="1"/>
        <item x="2"/>
        <item h="1" x="3"/>
      </items>
    </pivotField>
    <pivotField axis="axisRow" compact="0" outline="0" showAll="0" defaultSubtotal="0">
      <items count="11">
        <item x="0"/>
        <item m="1" x="9"/>
        <item m="1" x="7"/>
        <item m="1" x="8"/>
        <item m="1" x="10"/>
        <item x="1"/>
        <item x="2"/>
        <item x="3"/>
        <item x="4"/>
        <item x="5"/>
        <item x="6"/>
      </items>
    </pivotField>
    <pivotField axis="axisRow" dataField="1" compact="0" outline="0" multipleItemSelectionAllowed="1" showAll="0" sortType="descending" defaultSubtotal="0">
      <items count="13">
        <item x="0"/>
        <item m="1" x="12"/>
        <item m="1" x="8"/>
        <item m="1" x="10"/>
        <item m="1" x="9"/>
        <item m="1" x="11"/>
        <item x="6"/>
        <item x="5"/>
        <item x="3"/>
        <item x="4"/>
        <item x="2"/>
        <item x="1"/>
        <item m="1" x="7"/>
      </items>
    </pivotField>
  </pivotFields>
  <rowFields count="3">
    <field x="3"/>
    <field x="2"/>
    <field x="1"/>
  </rowFields>
  <rowItems count="4">
    <i>
      <x v="7"/>
      <x v="9"/>
      <x v="5"/>
    </i>
    <i>
      <x v="9"/>
      <x v="8"/>
      <x v="4"/>
    </i>
    <i>
      <x v="10"/>
      <x v="6"/>
      <x v="5"/>
    </i>
    <i>
      <x v="11"/>
      <x v="5"/>
      <x v="4"/>
    </i>
  </rowItems>
  <colItems count="1">
    <i/>
  </colItems>
  <dataFields count="1">
    <dataField name="Scoring" fld="3" baseField="1" baseItem="0"/>
  </dataFields>
  <formats count="7">
    <format dxfId="84">
      <pivotArea type="origin" dataOnly="0" labelOnly="1" outline="0" fieldPosition="0"/>
    </format>
    <format dxfId="83">
      <pivotArea field="0" type="button" dataOnly="0" labelOnly="1" outline="0"/>
    </format>
    <format dxfId="82">
      <pivotArea field="1" type="button" dataOnly="0" labelOnly="1" outline="0" axis="axisRow" fieldPosition="2"/>
    </format>
    <format dxfId="81">
      <pivotArea type="topRight" dataOnly="0" labelOnly="1" outline="0" fieldPosition="0"/>
    </format>
    <format dxfId="80">
      <pivotArea outline="0" collapsedLevelsAreSubtotals="1" fieldPosition="0"/>
    </format>
    <format dxfId="79">
      <pivotArea field="0" type="button" dataOnly="0" labelOnly="1" outline="0"/>
    </format>
    <format dxfId="7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A7:D11" firstHeaderRow="2" firstDataRow="2" firstDataCol="3"/>
  <pivotFields count="4">
    <pivotField compact="0" outline="0" showAll="0" defaultSubtotal="0">
      <items count="11">
        <item x="0"/>
        <item x="1"/>
        <item m="1" x="7"/>
        <item m="1" x="8"/>
        <item m="1" x="9"/>
        <item m="1" x="10"/>
        <item m="1" x="6"/>
        <item x="2"/>
        <item x="3"/>
        <item x="4"/>
        <item x="5"/>
      </items>
    </pivotField>
    <pivotField axis="axisRow" compact="0" outline="0" showAll="0" defaultSubtotal="0">
      <items count="7">
        <item h="1" m="1" x="6"/>
        <item h="1" x="0"/>
        <item h="1" m="1" x="4"/>
        <item h="1" m="1" x="5"/>
        <item h="1" x="1"/>
        <item x="2"/>
        <item x="3"/>
      </items>
    </pivotField>
    <pivotField axis="axisRow" compact="0" outline="0" showAll="0" defaultSubtotal="0">
      <items count="7">
        <item x="0"/>
        <item m="1" x="6"/>
        <item x="2"/>
        <item x="4"/>
        <item x="5"/>
        <item x="1"/>
        <item x="3"/>
      </items>
    </pivotField>
    <pivotField axis="axisRow" dataField="1" compact="0" outline="0" multipleItemSelectionAllowed="1" showAll="0" sortType="descending" defaultSubtotal="0">
      <items count="13">
        <item x="0"/>
        <item m="1" x="10"/>
        <item x="1"/>
        <item m="1" x="11"/>
        <item m="1" x="9"/>
        <item m="1" x="8"/>
        <item m="1" x="12"/>
        <item x="5"/>
        <item x="4"/>
        <item m="1" x="7"/>
        <item x="3"/>
        <item x="2"/>
        <item m="1" x="6"/>
      </items>
    </pivotField>
  </pivotFields>
  <rowFields count="3">
    <field x="3"/>
    <field x="2"/>
    <field x="1"/>
  </rowFields>
  <rowItems count="3">
    <i>
      <x v="7"/>
      <x v="4"/>
      <x v="6"/>
    </i>
    <i>
      <x v="8"/>
      <x v="3"/>
      <x v="5"/>
    </i>
    <i>
      <x v="11"/>
      <x v="2"/>
      <x v="5"/>
    </i>
  </rowItems>
  <colItems count="1">
    <i/>
  </colItems>
  <dataFields count="1">
    <dataField name="Scoring" fld="3" baseField="1" baseItem="0"/>
  </dataFields>
  <formats count="11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2" type="button" dataOnly="0" labelOnly="1" outline="0" axis="axisRow" fieldPosition="1"/>
    </format>
    <format dxfId="92">
      <pivotArea field="1" type="button" dataOnly="0" labelOnly="1" outline="0" axis="axisRow" fieldPosition="2"/>
    </format>
    <format dxfId="91">
      <pivotArea type="topRight" dataOnly="0" labelOnly="1" outline="0" fieldPosition="0"/>
    </format>
    <format dxfId="90">
      <pivotArea outline="0" collapsedLevelsAreSubtotals="1" fieldPosition="0"/>
    </format>
    <format dxfId="89">
      <pivotArea field="0" type="button" dataOnly="0" labelOnly="1" outline="0"/>
    </format>
    <format dxfId="88">
      <pivotArea field="2" type="button" dataOnly="0" labelOnly="1" outline="0" axis="axisRow" fieldPosition="1"/>
    </format>
    <format dxfId="87">
      <pivotArea field="1" type="button" dataOnly="0" labelOnly="1" outline="0" axis="axisRow" fieldPosition="2"/>
    </format>
    <format dxfId="86">
      <pivotArea field="2" type="button" dataOnly="0" labelOnly="1" outline="0" axis="axisRow" fieldPosition="1"/>
    </format>
    <format dxfId="85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G41:J44" firstHeaderRow="2" firstDataRow="2" firstDataCol="3"/>
  <pivotFields count="4">
    <pivotField compact="0" outline="0" showAll="0" defaultSubtotal="0">
      <items count="8">
        <item x="0"/>
        <item x="2"/>
        <item x="4"/>
        <item m="1" x="5"/>
        <item m="1" x="6"/>
        <item m="1" x="7"/>
        <item x="1"/>
        <item x="3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h="1" x="1"/>
        <item x="2"/>
        <item x="3"/>
      </items>
    </pivotField>
    <pivotField axis="axisRow" compact="0" outline="0" showAll="0" defaultSubtotal="0">
      <items count="9">
        <item x="0"/>
        <item m="1" x="5"/>
        <item m="1" x="6"/>
        <item m="1" x="7"/>
        <item m="1" x="8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10"/>
        <item m="1" x="6"/>
        <item m="1" x="8"/>
        <item m="1" x="9"/>
        <item m="1" x="7"/>
        <item x="4"/>
        <item x="2"/>
        <item x="3"/>
        <item x="1"/>
        <item m="1" x="5"/>
      </items>
    </pivotField>
  </pivotFields>
  <rowFields count="3">
    <field x="3"/>
    <field x="2"/>
    <field x="1"/>
  </rowFields>
  <rowItems count="2">
    <i>
      <x v="7"/>
      <x v="6"/>
      <x v="5"/>
    </i>
    <i>
      <x v="8"/>
      <x v="7"/>
      <x v="6"/>
    </i>
  </rowItems>
  <colItems count="1">
    <i/>
  </colItems>
  <dataFields count="1">
    <dataField name="Scoring" fld="3" baseField="1" baseItem="0"/>
  </dataFields>
  <formats count="7">
    <format dxfId="17">
      <pivotArea type="origin" dataOnly="0" labelOnly="1" outline="0" fieldPosition="0"/>
    </format>
    <format dxfId="16">
      <pivotArea field="0" type="button" dataOnly="0" labelOnly="1" outline="0"/>
    </format>
    <format dxfId="15">
      <pivotArea field="1" type="button" dataOnly="0" labelOnly="1" outline="0" axis="axisRow" fieldPosition="2"/>
    </format>
    <format dxfId="14">
      <pivotArea type="topRight" dataOnly="0" labelOnly="1" outline="0" fieldPosition="0"/>
    </format>
    <format dxfId="13">
      <pivotArea outline="0" collapsedLevelsAreSubtotals="1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G24:J28" firstHeaderRow="2" firstDataRow="2" firstDataCol="3"/>
  <pivotFields count="4">
    <pivotField compact="0" outline="0" showAll="0" defaultSubtotal="0">
      <items count="8">
        <item x="0"/>
        <item x="2"/>
        <item x="4"/>
        <item m="1" x="5"/>
        <item m="1" x="6"/>
        <item m="1" x="7"/>
        <item x="1"/>
        <item x="3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x="1"/>
        <item x="2"/>
        <item h="1" x="3"/>
      </items>
    </pivotField>
    <pivotField axis="axisRow" compact="0" outline="0" showAll="0" defaultSubtotal="0">
      <items count="9">
        <item x="0"/>
        <item m="1" x="5"/>
        <item m="1" x="6"/>
        <item m="1" x="7"/>
        <item m="1" x="8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10"/>
        <item m="1" x="6"/>
        <item m="1" x="8"/>
        <item m="1" x="9"/>
        <item m="1" x="7"/>
        <item x="4"/>
        <item x="2"/>
        <item x="3"/>
        <item x="1"/>
        <item m="1" x="5"/>
      </items>
    </pivotField>
  </pivotFields>
  <rowFields count="3">
    <field x="3"/>
    <field x="2"/>
    <field x="1"/>
  </rowFields>
  <rowItems count="3">
    <i>
      <x v="6"/>
      <x v="8"/>
      <x v="4"/>
    </i>
    <i>
      <x v="7"/>
      <x v="6"/>
      <x v="5"/>
    </i>
    <i>
      <x v="9"/>
      <x v="5"/>
      <x v="4"/>
    </i>
  </rowItems>
  <colItems count="1">
    <i/>
  </colItems>
  <dataFields count="1">
    <dataField name="Scoring" fld="3" baseField="1" baseItem="0"/>
  </dataFields>
  <formats count="7">
    <format dxfId="24">
      <pivotArea type="origin" dataOnly="0" labelOnly="1" outline="0" fieldPosition="0"/>
    </format>
    <format dxfId="23">
      <pivotArea field="0" type="button" dataOnly="0" labelOnly="1" outline="0"/>
    </format>
    <format dxfId="22">
      <pivotArea field="1" type="button" dataOnly="0" labelOnly="1" outline="0" axis="axisRow" fieldPosition="2"/>
    </format>
    <format dxfId="21">
      <pivotArea type="topRight" dataOnly="0" labelOnly="1" outline="0" fieldPosition="0"/>
    </format>
    <format dxfId="20">
      <pivotArea outline="0" collapsedLevelsAreSubtotals="1" fieldPosition="0"/>
    </format>
    <format dxfId="19">
      <pivotArea field="0" type="button" dataOnly="0" labelOnly="1" outline="0"/>
    </format>
    <format dxfId="1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M7:P12" firstHeaderRow="2" firstDataRow="2" firstDataCol="3"/>
  <pivotFields count="4">
    <pivotField compact="0" outline="0" showAll="0" defaultSubtotal="0">
      <items count="10">
        <item x="0"/>
        <item x="2"/>
        <item x="6"/>
        <item m="1" x="9"/>
        <item m="1" x="8"/>
        <item m="1" x="7"/>
        <item x="1"/>
        <item x="3"/>
        <item x="4"/>
        <item x="5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h="1" x="1"/>
        <item x="2"/>
        <item x="3"/>
      </items>
    </pivotField>
    <pivotField axis="axisRow" compact="0" outline="0" showAll="0" defaultSubtotal="0">
      <items count="11">
        <item x="0"/>
        <item m="1" x="9"/>
        <item m="1" x="7"/>
        <item m="1" x="8"/>
        <item m="1" x="10"/>
        <item x="1"/>
        <item x="2"/>
        <item x="3"/>
        <item x="4"/>
        <item x="5"/>
        <item x="6"/>
      </items>
    </pivotField>
    <pivotField axis="axisRow" dataField="1" compact="0" outline="0" multipleItemSelectionAllowed="1" showAll="0" sortType="descending" defaultSubtotal="0">
      <items count="13">
        <item x="0"/>
        <item m="1" x="12"/>
        <item m="1" x="8"/>
        <item m="1" x="10"/>
        <item m="1" x="9"/>
        <item m="1" x="11"/>
        <item x="6"/>
        <item x="5"/>
        <item x="3"/>
        <item x="4"/>
        <item x="2"/>
        <item x="1"/>
        <item m="1" x="7"/>
      </items>
    </pivotField>
  </pivotFields>
  <rowFields count="3">
    <field x="3"/>
    <field x="2"/>
    <field x="1"/>
  </rowFields>
  <rowItems count="4">
    <i>
      <x v="6"/>
      <x v="10"/>
      <x v="6"/>
    </i>
    <i>
      <x v="7"/>
      <x v="9"/>
      <x v="5"/>
    </i>
    <i>
      <x v="8"/>
      <x v="7"/>
      <x v="6"/>
    </i>
    <i>
      <x v="10"/>
      <x v="6"/>
      <x v="5"/>
    </i>
  </rowItems>
  <colItems count="1">
    <i/>
  </colItems>
  <dataFields count="1">
    <dataField name="Scoring" fld="3" baseField="1" baseItem="0"/>
  </dataFields>
  <formats count="7">
    <format dxfId="31">
      <pivotArea type="origin" dataOnly="0" labelOnly="1" outline="0" fieldPosition="0"/>
    </format>
    <format dxfId="30">
      <pivotArea field="0" type="button" dataOnly="0" labelOnly="1" outline="0"/>
    </format>
    <format dxfId="29">
      <pivotArea field="1" type="button" dataOnly="0" labelOnly="1" outline="0" axis="axisRow" fieldPosition="2"/>
    </format>
    <format dxfId="28">
      <pivotArea type="topRight" dataOnly="0" labelOnly="1" outline="0" fieldPosition="0"/>
    </format>
    <format dxfId="27">
      <pivotArea outline="0" collapsedLevelsAreSubtotals="1" fieldPosition="0"/>
    </format>
    <format dxfId="26">
      <pivotArea field="0" type="button" dataOnly="0" labelOnly="1" outline="0"/>
    </format>
    <format dxfId="2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G7:J11" firstHeaderRow="2" firstDataRow="2" firstDataCol="3"/>
  <pivotFields count="4">
    <pivotField compact="0" outline="0" showAll="0" defaultSubtotal="0">
      <items count="8">
        <item x="0"/>
        <item x="2"/>
        <item x="4"/>
        <item m="1" x="5"/>
        <item m="1" x="6"/>
        <item m="1" x="7"/>
        <item x="1"/>
        <item x="3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x="1"/>
        <item h="1" x="2"/>
        <item x="3"/>
      </items>
    </pivotField>
    <pivotField axis="axisRow" compact="0" outline="0" showAll="0" defaultSubtotal="0">
      <items count="9">
        <item x="0"/>
        <item m="1" x="5"/>
        <item m="1" x="6"/>
        <item m="1" x="7"/>
        <item m="1" x="8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10"/>
        <item m="1" x="6"/>
        <item m="1" x="8"/>
        <item m="1" x="9"/>
        <item m="1" x="7"/>
        <item x="4"/>
        <item x="2"/>
        <item x="3"/>
        <item x="1"/>
        <item m="1" x="5"/>
      </items>
    </pivotField>
  </pivotFields>
  <rowFields count="3">
    <field x="3"/>
    <field x="2"/>
    <field x="1"/>
  </rowFields>
  <rowItems count="3">
    <i>
      <x v="6"/>
      <x v="8"/>
      <x v="4"/>
    </i>
    <i>
      <x v="8"/>
      <x v="7"/>
      <x v="6"/>
    </i>
    <i>
      <x v="9"/>
      <x v="5"/>
      <x v="4"/>
    </i>
  </rowItems>
  <colItems count="1">
    <i/>
  </colItems>
  <dataFields count="1">
    <dataField name="Scoring" fld="3" baseField="1" baseItem="0"/>
  </dataFields>
  <formats count="7">
    <format dxfId="38">
      <pivotArea type="origin" dataOnly="0" labelOnly="1" outline="0" fieldPosition="0"/>
    </format>
    <format dxfId="37">
      <pivotArea field="0" type="button" dataOnly="0" labelOnly="1" outline="0"/>
    </format>
    <format dxfId="36">
      <pivotArea field="1" type="button" dataOnly="0" labelOnly="1" outline="0" axis="axisRow" fieldPosition="2"/>
    </format>
    <format dxfId="35">
      <pivotArea type="topRight" dataOnly="0" labelOnly="1" outline="0" fieldPosition="0"/>
    </format>
    <format dxfId="34">
      <pivotArea outline="0" collapsedLevelsAreSubtotals="1" fieldPosition="0"/>
    </format>
    <format dxfId="33">
      <pivotArea field="0" type="button" dataOnly="0" labelOnly="1" outline="0"/>
    </format>
    <format dxfId="3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S7:V10" firstHeaderRow="2" firstDataRow="2" firstDataCol="3"/>
  <pivotFields count="4">
    <pivotField compact="0" outline="0" showAll="0" defaultSubtotal="0">
      <items count="6">
        <item x="0"/>
        <item x="3"/>
        <item m="1" x="4"/>
        <item m="1" x="5"/>
        <item x="1"/>
        <item x="2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h="1" x="1"/>
        <item x="2"/>
        <item x="3"/>
      </items>
    </pivotField>
    <pivotField axis="axisRow" compact="0" outline="0" showAll="0" defaultSubtotal="0">
      <items count="7">
        <item x="0"/>
        <item m="1" x="4"/>
        <item m="1" x="5"/>
        <item m="1" x="6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5"/>
        <item x="1"/>
        <item x="2"/>
        <item m="1" x="7"/>
        <item m="1" x="8"/>
        <item m="1" x="4"/>
        <item m="1" x="3"/>
      </items>
    </pivotField>
  </pivotFields>
  <rowFields count="3">
    <field x="3"/>
    <field x="2"/>
    <field x="1"/>
  </rowFields>
  <rowItems count="2">
    <i>
      <x v="3"/>
      <x v="6"/>
      <x v="6"/>
    </i>
    <i>
      <x v="4"/>
      <x v="5"/>
      <x v="5"/>
    </i>
  </rowItems>
  <colItems count="1">
    <i/>
  </colItems>
  <dataFields count="1">
    <dataField name="Scoring" fld="3" baseField="1" baseItem="0"/>
  </dataFields>
  <formats count="7">
    <format dxfId="45">
      <pivotArea type="origin" dataOnly="0" labelOnly="1" outline="0" fieldPosition="0"/>
    </format>
    <format dxfId="44">
      <pivotArea field="0" type="button" dataOnly="0" labelOnly="1" outline="0"/>
    </format>
    <format dxfId="43">
      <pivotArea field="1" type="button" dataOnly="0" labelOnly="1" outline="0" axis="axisRow" fieldPosition="2"/>
    </format>
    <format dxfId="42">
      <pivotArea type="topRight" dataOnly="0" labelOnly="1" outline="0" fieldPosition="0"/>
    </format>
    <format dxfId="41">
      <pivotArea outline="0" collapsedLevelsAreSubtotals="1" fieldPosition="0"/>
    </format>
    <format dxfId="40">
      <pivotArea field="0" type="button" dataOnly="0" labelOnly="1" outline="0"/>
    </format>
    <format dxfId="3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7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M24:P29" firstHeaderRow="2" firstDataRow="2" firstDataCol="3"/>
  <pivotFields count="4">
    <pivotField compact="0" outline="0" showAll="0" defaultSubtotal="0">
      <items count="10">
        <item x="0"/>
        <item x="2"/>
        <item x="6"/>
        <item m="1" x="9"/>
        <item m="1" x="8"/>
        <item m="1" x="7"/>
        <item x="1"/>
        <item x="3"/>
        <item x="4"/>
        <item x="5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x="1"/>
        <item h="1" x="2"/>
        <item x="3"/>
      </items>
    </pivotField>
    <pivotField axis="axisRow" compact="0" outline="0" showAll="0" defaultSubtotal="0">
      <items count="11">
        <item x="0"/>
        <item m="1" x="9"/>
        <item m="1" x="7"/>
        <item m="1" x="8"/>
        <item m="1" x="10"/>
        <item x="1"/>
        <item x="2"/>
        <item x="3"/>
        <item x="4"/>
        <item x="5"/>
        <item x="6"/>
      </items>
    </pivotField>
    <pivotField axis="axisRow" dataField="1" compact="0" outline="0" multipleItemSelectionAllowed="1" showAll="0" sortType="descending" defaultSubtotal="0">
      <items count="13">
        <item x="0"/>
        <item m="1" x="12"/>
        <item m="1" x="8"/>
        <item m="1" x="10"/>
        <item m="1" x="9"/>
        <item m="1" x="11"/>
        <item x="6"/>
        <item x="5"/>
        <item x="3"/>
        <item x="4"/>
        <item x="2"/>
        <item x="1"/>
        <item m="1" x="7"/>
      </items>
    </pivotField>
  </pivotFields>
  <rowFields count="3">
    <field x="3"/>
    <field x="2"/>
    <field x="1"/>
  </rowFields>
  <rowItems count="4">
    <i>
      <x v="6"/>
      <x v="10"/>
      <x v="6"/>
    </i>
    <i>
      <x v="8"/>
      <x v="7"/>
      <x v="6"/>
    </i>
    <i>
      <x v="9"/>
      <x v="8"/>
      <x v="4"/>
    </i>
    <i>
      <x v="11"/>
      <x v="5"/>
      <x v="4"/>
    </i>
  </rowItems>
  <colItems count="1">
    <i/>
  </colItems>
  <dataFields count="1">
    <dataField name="Scoring" fld="3" baseField="1" baseItem="0"/>
  </dataFields>
  <formats count="7">
    <format dxfId="52">
      <pivotArea type="origin" dataOnly="0" labelOnly="1" outline="0" fieldPosition="0"/>
    </format>
    <format dxfId="51">
      <pivotArea field="0" type="button" dataOnly="0" labelOnly="1" outline="0"/>
    </format>
    <format dxfId="50">
      <pivotArea field="1" type="button" dataOnly="0" labelOnly="1" outline="0" axis="axisRow" fieldPosition="2"/>
    </format>
    <format dxfId="49">
      <pivotArea type="topRight" dataOnly="0" labelOnly="1" outline="0" fieldPosition="0"/>
    </format>
    <format dxfId="48">
      <pivotArea outline="0" collapsedLevelsAreSubtotals="1" fieldPosition="0"/>
    </format>
    <format dxfId="47">
      <pivotArea field="0" type="button" dataOnly="0" labelOnly="1" outline="0"/>
    </format>
    <format dxfId="46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S41:V44" firstHeaderRow="2" firstDataRow="2" firstDataCol="3"/>
  <pivotFields count="4">
    <pivotField compact="0" outline="0" showAll="0" defaultSubtotal="0">
      <items count="6">
        <item x="0"/>
        <item x="3"/>
        <item m="1" x="4"/>
        <item m="1" x="5"/>
        <item x="1"/>
        <item x="2"/>
      </items>
    </pivotField>
    <pivotField axis="axisRow" compact="0" outline="0" showAll="0" defaultSubtotal="0">
      <items count="7">
        <item h="1" x="0"/>
        <item h="1" m="1" x="6"/>
        <item h="1" m="1" x="5"/>
        <item h="1" m="1" x="4"/>
        <item x="1"/>
        <item x="2"/>
        <item h="1" x="3"/>
      </items>
    </pivotField>
    <pivotField axis="axisRow" compact="0" outline="0" showAll="0" defaultSubtotal="0">
      <items count="7">
        <item x="0"/>
        <item m="1" x="4"/>
        <item m="1" x="5"/>
        <item m="1" x="6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5"/>
        <item x="1"/>
        <item x="2"/>
        <item m="1" x="7"/>
        <item m="1" x="8"/>
        <item m="1" x="4"/>
        <item m="1" x="3"/>
      </items>
    </pivotField>
  </pivotFields>
  <rowFields count="3">
    <field x="3"/>
    <field x="2"/>
    <field x="1"/>
  </rowFields>
  <rowItems count="2">
    <i>
      <x v="3"/>
      <x v="4"/>
      <x v="4"/>
    </i>
    <i>
      <x v="4"/>
      <x v="5"/>
      <x v="5"/>
    </i>
  </rowItems>
  <colItems count="1">
    <i/>
  </colItems>
  <dataFields count="1">
    <dataField name="Scoring" fld="3" baseField="1" baseItem="0"/>
  </dataFields>
  <formats count="7">
    <format dxfId="59">
      <pivotArea type="origin" dataOnly="0" labelOnly="1" outline="0" fieldPosition="0"/>
    </format>
    <format dxfId="58">
      <pivotArea field="0" type="button" dataOnly="0" labelOnly="1" outline="0"/>
    </format>
    <format dxfId="57">
      <pivotArea field="1" type="button" dataOnly="0" labelOnly="1" outline="0" axis="axisRow" fieldPosition="2"/>
    </format>
    <format dxfId="56">
      <pivotArea type="topRight" dataOnly="0" labelOnly="1" outline="0" fieldPosition="0"/>
    </format>
    <format dxfId="55">
      <pivotArea outline="0" collapsedLevelsAreSubtotals="1" fieldPosition="0"/>
    </format>
    <format dxfId="54">
      <pivotArea field="0" type="button" dataOnly="0" labelOnly="1" outline="0"/>
    </format>
    <format dxfId="5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>
  <location ref="A24:D28" firstHeaderRow="2" firstDataRow="2" firstDataCol="3"/>
  <pivotFields count="4">
    <pivotField compact="0" outline="0" showAll="0" defaultSubtotal="0">
      <items count="11">
        <item m="1" x="6"/>
        <item x="0"/>
        <item x="1"/>
        <item m="1" x="7"/>
        <item m="1" x="8"/>
        <item m="1" x="9"/>
        <item m="1" x="10"/>
        <item x="2"/>
        <item x="3"/>
        <item x="4"/>
        <item x="5"/>
      </items>
    </pivotField>
    <pivotField axis="axisRow" compact="0" outline="0" showAll="0" defaultSubtotal="0">
      <items count="7">
        <item h="1" m="1" x="5"/>
        <item h="1" m="1" x="6"/>
        <item h="1" x="0"/>
        <item h="1" m="1" x="4"/>
        <item x="1"/>
        <item h="1" x="2"/>
        <item x="3"/>
      </items>
    </pivotField>
    <pivotField axis="axisRow" compact="0" outline="0" showAll="0" defaultSubtotal="0">
      <items count="7">
        <item x="0"/>
        <item m="1" x="6"/>
        <item x="2"/>
        <item x="4"/>
        <item x="5"/>
        <item x="1"/>
        <item x="3"/>
      </items>
    </pivotField>
    <pivotField axis="axisRow" dataField="1" compact="0" outline="0" multipleItemSelectionAllowed="1" showAll="0" sortType="descending" defaultSubtotal="0">
      <items count="13">
        <item x="0"/>
        <item m="1" x="10"/>
        <item x="1"/>
        <item m="1" x="11"/>
        <item m="1" x="9"/>
        <item m="1" x="8"/>
        <item m="1" x="12"/>
        <item x="5"/>
        <item x="4"/>
        <item m="1" x="7"/>
        <item x="3"/>
        <item x="2"/>
        <item m="1" x="6"/>
      </items>
    </pivotField>
  </pivotFields>
  <rowFields count="3">
    <field x="3"/>
    <field x="2"/>
    <field x="1"/>
  </rowFields>
  <rowItems count="3">
    <i>
      <x v="2"/>
      <x v="5"/>
      <x v="4"/>
    </i>
    <i>
      <x v="7"/>
      <x v="4"/>
      <x v="6"/>
    </i>
    <i>
      <x v="10"/>
      <x v="6"/>
      <x v="4"/>
    </i>
  </rowItems>
  <colItems count="1">
    <i/>
  </colItems>
  <dataFields count="1">
    <dataField name="Scoring" fld="3" baseField="1" baseItem="0"/>
  </dataFields>
  <formats count="11">
    <format dxfId="70">
      <pivotArea type="origin" dataOnly="0" labelOnly="1" outline="0" fieldPosition="0"/>
    </format>
    <format dxfId="69">
      <pivotArea field="0" type="button" dataOnly="0" labelOnly="1" outline="0"/>
    </format>
    <format dxfId="68">
      <pivotArea field="2" type="button" dataOnly="0" labelOnly="1" outline="0" axis="axisRow" fieldPosition="1"/>
    </format>
    <format dxfId="67">
      <pivotArea field="1" type="button" dataOnly="0" labelOnly="1" outline="0" axis="axisRow" fieldPosition="2"/>
    </format>
    <format dxfId="66">
      <pivotArea type="topRight" dataOnly="0" labelOnly="1" outline="0" fieldPosition="0"/>
    </format>
    <format dxfId="65">
      <pivotArea outline="0" collapsedLevelsAreSubtotals="1" fieldPosition="0"/>
    </format>
    <format dxfId="64">
      <pivotArea field="0" type="button" dataOnly="0" labelOnly="1" outline="0"/>
    </format>
    <format dxfId="63">
      <pivotArea field="2" type="button" dataOnly="0" labelOnly="1" outline="0" axis="axisRow" fieldPosition="1"/>
    </format>
    <format dxfId="62">
      <pivotArea field="1" type="button" dataOnly="0" labelOnly="1" outline="0" axis="axisRow" fieldPosition="2"/>
    </format>
    <format dxfId="61">
      <pivotArea field="2" type="button" dataOnly="0" labelOnly="1" outline="0" axis="axisRow" fieldPosition="1"/>
    </format>
    <format dxfId="60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14" sqref="D14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8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  <col min="27" max="27" width="9.85546875" customWidth="1"/>
  </cols>
  <sheetData>
    <row r="1" spans="1:27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  <c r="AA1" s="29"/>
    </row>
    <row r="2" spans="1:27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25">
      <c r="A3" s="30" t="str">
        <f>IF('Order of Draw'!$B3="","",'Order of Draw'!A3)</f>
        <v>Ex.1</v>
      </c>
      <c r="B3" s="13" t="str">
        <f>IF('Order of Draw'!$B3="","",'Order of Draw'!B3)</f>
        <v>Blake</v>
      </c>
      <c r="C3" s="13" t="str">
        <f>IF('Order of Draw'!$B3="","",'Order of Draw'!C3)</f>
        <v>Grace Ritten</v>
      </c>
      <c r="D3" s="47">
        <v>56</v>
      </c>
      <c r="E3" s="47">
        <v>53</v>
      </c>
      <c r="F3" s="47">
        <v>49</v>
      </c>
      <c r="G3" s="47">
        <v>54</v>
      </c>
      <c r="H3" s="47">
        <v>55</v>
      </c>
      <c r="I3" s="47"/>
      <c r="J3" s="47"/>
      <c r="L3" s="47">
        <v>57</v>
      </c>
      <c r="M3" s="47">
        <v>52</v>
      </c>
      <c r="N3" s="47">
        <v>52</v>
      </c>
      <c r="O3" s="47">
        <v>53</v>
      </c>
      <c r="P3" s="47">
        <v>57</v>
      </c>
      <c r="Q3" s="47"/>
      <c r="R3" s="47"/>
      <c r="S3" s="10"/>
      <c r="T3" s="5">
        <f>(IF(I3&gt;0,(SUM(D3:J3)-MAX(D3:J3)-MIN(D3:J3))*3/5,IF(G3&gt;0,(SUM(D3:H3)-MAX(D3:H3)-MIN(D3:H3)),SUM(D3:F3)))*5/30)</f>
        <v>27</v>
      </c>
      <c r="U3" s="5">
        <f>(IF(Q3&gt;0,(SUM(L3:R3)-MAX(L3:R3)-MIN(L3:R3))*3/5,IF(O3&gt;0,(SUM(L3:P3)-MAX(L3:P3)-MIN(L3:P3)),SUM(L3:N3)))*5/30)</f>
        <v>27</v>
      </c>
      <c r="V3" s="5"/>
      <c r="W3" s="5">
        <f>T3+U3-V3</f>
        <v>54</v>
      </c>
      <c r="X3" s="55"/>
      <c r="Y3" s="45"/>
      <c r="AA3" s="69">
        <v>8.819444444444445E-2</v>
      </c>
    </row>
    <row r="4" spans="1:27" x14ac:dyDescent="0.25">
      <c r="A4" s="30" t="str">
        <f>IF('Order of Draw'!$B4="","",'Order of Draw'!A4)</f>
        <v>Ex.2</v>
      </c>
      <c r="B4" s="13" t="str">
        <f>IF('Order of Draw'!$B4="","",'Order of Draw'!B4)</f>
        <v>OMG</v>
      </c>
      <c r="C4" s="13" t="str">
        <f>IF('Order of Draw'!$B4="","",'Order of Draw'!C4)</f>
        <v>Trudy Tr</v>
      </c>
      <c r="D4" s="47" t="s">
        <v>97</v>
      </c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 t="shared" ref="T4:T12" si="0">(IF(I4&gt;0,(SUM(D4:J4)-MAX(D4:J4)-MIN(D4:J4))*3/5,IF(G4&gt;0,(SUM(D4:H4)-MAX(D4:H4)-MIN(D4:H4)),SUM(D4:F4)))*5/30)</f>
        <v>0</v>
      </c>
      <c r="U4" s="5">
        <f t="shared" ref="U4:U12" si="1">(IF(Q4&gt;0,(SUM(L4:R4)-MAX(L4:R4)-MIN(L4:R4))*3/5,IF(O4&gt;0,(SUM(L4:P4)-MAX(L4:P4)-MIN(L4:P4)),SUM(L4:N4)))*5/30)</f>
        <v>0</v>
      </c>
      <c r="V4" s="5"/>
      <c r="W4" s="5">
        <f t="shared" ref="W4:W12" si="2">T4+U4-V4</f>
        <v>0</v>
      </c>
      <c r="X4" s="55"/>
      <c r="Y4" s="45"/>
      <c r="AA4" s="69"/>
    </row>
    <row r="5" spans="1:27" x14ac:dyDescent="0.25">
      <c r="A5" s="30" t="str">
        <f>IF('Order of Draw'!$B5="","",'Order of Draw'!A5)</f>
        <v>Ex.3</v>
      </c>
      <c r="B5" s="13" t="str">
        <f>IF('Order of Draw'!$B5="","",'Order of Draw'!B5)</f>
        <v>Prior Lake</v>
      </c>
      <c r="C5" s="13" t="str">
        <f>IF('Order of Draw'!$B5="","",'Order of Draw'!C5)</f>
        <v>Sarah McDonald</v>
      </c>
      <c r="D5" s="47">
        <v>59</v>
      </c>
      <c r="E5" s="47">
        <v>55</v>
      </c>
      <c r="F5" s="47">
        <v>57</v>
      </c>
      <c r="G5" s="47">
        <v>55</v>
      </c>
      <c r="H5" s="47">
        <v>58</v>
      </c>
      <c r="I5" s="47"/>
      <c r="J5" s="47"/>
      <c r="L5" s="47">
        <v>59</v>
      </c>
      <c r="M5" s="47">
        <v>53</v>
      </c>
      <c r="N5" s="47">
        <v>58</v>
      </c>
      <c r="O5" s="47">
        <v>54</v>
      </c>
      <c r="P5" s="47">
        <v>59</v>
      </c>
      <c r="Q5" s="47"/>
      <c r="R5" s="47"/>
      <c r="S5" s="10"/>
      <c r="T5" s="5">
        <f t="shared" si="0"/>
        <v>28.333333333333332</v>
      </c>
      <c r="U5" s="5">
        <f t="shared" si="1"/>
        <v>28.5</v>
      </c>
      <c r="V5" s="5"/>
      <c r="W5" s="5">
        <f t="shared" si="2"/>
        <v>56.833333333333329</v>
      </c>
      <c r="X5" s="55"/>
      <c r="Y5" s="45"/>
      <c r="AA5" s="70"/>
    </row>
    <row r="6" spans="1:27" x14ac:dyDescent="0.25">
      <c r="A6" s="30" t="str">
        <f>IF('Order of Draw'!$B6="","",'Order of Draw'!A6)</f>
        <v>Ex.4</v>
      </c>
      <c r="B6" s="13" t="str">
        <f>IF('Order of Draw'!$B6="","",'Order of Draw'!B6)</f>
        <v>Blake</v>
      </c>
      <c r="C6" s="13" t="str">
        <f>IF('Order of Draw'!$B6="","",'Order of Draw'!C6)</f>
        <v>Olivia Lentz</v>
      </c>
      <c r="D6" s="47">
        <v>57</v>
      </c>
      <c r="E6" s="47">
        <v>54</v>
      </c>
      <c r="F6" s="47">
        <v>55</v>
      </c>
      <c r="G6" s="47">
        <v>56</v>
      </c>
      <c r="H6" s="47">
        <v>59</v>
      </c>
      <c r="I6" s="47"/>
      <c r="J6" s="47"/>
      <c r="L6" s="47">
        <v>58</v>
      </c>
      <c r="M6" s="47">
        <v>54</v>
      </c>
      <c r="N6" s="47">
        <v>56</v>
      </c>
      <c r="O6" s="47">
        <v>55</v>
      </c>
      <c r="P6" s="47">
        <v>59</v>
      </c>
      <c r="Q6" s="47"/>
      <c r="R6" s="47"/>
      <c r="S6" s="10"/>
      <c r="T6" s="5">
        <f t="shared" si="0"/>
        <v>28</v>
      </c>
      <c r="U6" s="5">
        <f t="shared" si="1"/>
        <v>28.166666666666668</v>
      </c>
      <c r="V6" s="5"/>
      <c r="W6" s="5">
        <f t="shared" si="2"/>
        <v>56.166666666666671</v>
      </c>
      <c r="X6" s="55"/>
      <c r="Y6" s="45"/>
      <c r="AA6" s="70"/>
    </row>
    <row r="7" spans="1:27" x14ac:dyDescent="0.25">
      <c r="A7" s="30" t="str">
        <f>IF('Order of Draw'!$B7="","",'Order of Draw'!A7)</f>
        <v>Ex.5</v>
      </c>
      <c r="B7" s="13" t="str">
        <f>IF('Order of Draw'!$B7="","",'Order of Draw'!B7)</f>
        <v>OMG</v>
      </c>
      <c r="C7" s="13" t="str">
        <f>IF('Order of Draw'!$B7="","",'Order of Draw'!C7)</f>
        <v>Ella Vrba</v>
      </c>
      <c r="D7" s="47">
        <v>55</v>
      </c>
      <c r="E7" s="47">
        <v>56</v>
      </c>
      <c r="F7" s="47">
        <v>57</v>
      </c>
      <c r="G7" s="47">
        <v>56</v>
      </c>
      <c r="H7" s="47">
        <v>56</v>
      </c>
      <c r="I7" s="47"/>
      <c r="J7" s="47"/>
      <c r="L7" s="47">
        <v>56</v>
      </c>
      <c r="M7" s="47">
        <v>55</v>
      </c>
      <c r="N7" s="47">
        <v>59</v>
      </c>
      <c r="O7" s="47">
        <v>56</v>
      </c>
      <c r="P7" s="47">
        <v>55</v>
      </c>
      <c r="Q7" s="47"/>
      <c r="R7" s="47"/>
      <c r="S7" s="10"/>
      <c r="T7" s="5">
        <f t="shared" si="0"/>
        <v>28</v>
      </c>
      <c r="U7" s="5">
        <f t="shared" si="1"/>
        <v>27.833333333333332</v>
      </c>
      <c r="V7" s="5"/>
      <c r="W7" s="5">
        <f t="shared" si="2"/>
        <v>55.833333333333329</v>
      </c>
      <c r="X7" s="28"/>
      <c r="Y7" s="45"/>
      <c r="AA7" s="70"/>
    </row>
    <row r="8" spans="1:27" x14ac:dyDescent="0.25">
      <c r="A8" s="30" t="str">
        <f>IF('Order of Draw'!$B8="","",'Order of Draw'!A8)</f>
        <v>Ex.6</v>
      </c>
      <c r="B8" s="13" t="str">
        <f>IF('Order of Draw'!$B8="","",'Order of Draw'!B8)</f>
        <v>Prior Lake</v>
      </c>
      <c r="C8" s="13" t="str">
        <f>IF('Order of Draw'!$B8="","",'Order of Draw'!C8)</f>
        <v>Moira Ling</v>
      </c>
      <c r="D8" s="47">
        <v>59</v>
      </c>
      <c r="E8" s="47">
        <v>57</v>
      </c>
      <c r="F8" s="47">
        <v>59</v>
      </c>
      <c r="G8" s="47">
        <v>58</v>
      </c>
      <c r="H8" s="47">
        <v>58</v>
      </c>
      <c r="I8" s="47"/>
      <c r="J8" s="47"/>
      <c r="L8" s="47">
        <v>60</v>
      </c>
      <c r="M8" s="47">
        <v>55</v>
      </c>
      <c r="N8" s="47">
        <v>60</v>
      </c>
      <c r="O8" s="47">
        <v>58</v>
      </c>
      <c r="P8" s="47">
        <v>58</v>
      </c>
      <c r="Q8" s="47"/>
      <c r="R8" s="47"/>
      <c r="S8" s="10"/>
      <c r="T8" s="5">
        <f t="shared" si="0"/>
        <v>29.166666666666668</v>
      </c>
      <c r="U8" s="5">
        <f t="shared" si="1"/>
        <v>29.333333333333332</v>
      </c>
      <c r="V8" s="5"/>
      <c r="W8" s="5">
        <f t="shared" si="2"/>
        <v>58.5</v>
      </c>
      <c r="X8" s="28"/>
      <c r="Y8" s="45"/>
      <c r="AA8" s="70"/>
    </row>
    <row r="9" spans="1:27" x14ac:dyDescent="0.25">
      <c r="A9" s="30">
        <f>IF('Order of Draw'!$B9="","",'Order of Draw'!A9)</f>
        <v>1</v>
      </c>
      <c r="B9" s="13" t="str">
        <f>IF('Order of Draw'!$B9="","",'Order of Draw'!B9)</f>
        <v>Blake</v>
      </c>
      <c r="C9" s="13" t="str">
        <f>IF('Order of Draw'!$B9="","",'Order of Draw'!C9)</f>
        <v>Kara Gerads</v>
      </c>
      <c r="D9" s="47">
        <v>66</v>
      </c>
      <c r="E9" s="47">
        <v>65</v>
      </c>
      <c r="F9" s="47">
        <v>68</v>
      </c>
      <c r="G9" s="47">
        <v>66</v>
      </c>
      <c r="H9" s="47">
        <v>65</v>
      </c>
      <c r="I9" s="47"/>
      <c r="J9" s="47"/>
      <c r="L9" s="47">
        <v>68</v>
      </c>
      <c r="M9" s="47">
        <v>66</v>
      </c>
      <c r="N9" s="47">
        <v>69</v>
      </c>
      <c r="O9" s="47">
        <v>67</v>
      </c>
      <c r="P9" s="47">
        <v>66</v>
      </c>
      <c r="Q9" s="47"/>
      <c r="R9" s="47"/>
      <c r="S9" s="10"/>
      <c r="T9" s="5">
        <f t="shared" si="0"/>
        <v>32.833333333333336</v>
      </c>
      <c r="U9" s="5">
        <f t="shared" si="1"/>
        <v>33.5</v>
      </c>
      <c r="V9" s="5"/>
      <c r="W9" s="5">
        <f t="shared" si="2"/>
        <v>66.333333333333343</v>
      </c>
      <c r="X9" s="55" t="s">
        <v>82</v>
      </c>
      <c r="Y9" s="45"/>
      <c r="AA9" s="70"/>
    </row>
    <row r="10" spans="1:27" x14ac:dyDescent="0.25">
      <c r="A10" s="30">
        <f>IF('Order of Draw'!$B10="","",'Order of Draw'!A10)</f>
        <v>2</v>
      </c>
      <c r="B10" s="13" t="str">
        <f>IF('Order of Draw'!$B10="","",'Order of Draw'!B10)</f>
        <v>OMG</v>
      </c>
      <c r="C10" s="13" t="str">
        <f>IF('Order of Draw'!$B10="","",'Order of Draw'!C10)</f>
        <v>Hannah Little</v>
      </c>
      <c r="D10" s="47">
        <v>54</v>
      </c>
      <c r="E10" s="47">
        <v>59</v>
      </c>
      <c r="F10" s="47">
        <v>53</v>
      </c>
      <c r="G10" s="47">
        <v>55</v>
      </c>
      <c r="H10" s="47">
        <v>53</v>
      </c>
      <c r="I10" s="47"/>
      <c r="J10" s="47"/>
      <c r="L10" s="47">
        <v>53</v>
      </c>
      <c r="M10" s="47">
        <v>58</v>
      </c>
      <c r="N10" s="47">
        <v>54</v>
      </c>
      <c r="O10" s="47">
        <v>56</v>
      </c>
      <c r="P10" s="47">
        <v>54</v>
      </c>
      <c r="Q10" s="47"/>
      <c r="R10" s="47"/>
      <c r="S10" s="10"/>
      <c r="T10" s="5">
        <f t="shared" si="0"/>
        <v>27</v>
      </c>
      <c r="U10" s="5">
        <f t="shared" si="1"/>
        <v>27.333333333333332</v>
      </c>
      <c r="V10" s="5"/>
      <c r="W10" s="5">
        <f t="shared" si="2"/>
        <v>54.333333333333329</v>
      </c>
      <c r="X10" s="55" t="s">
        <v>82</v>
      </c>
      <c r="Y10" s="45"/>
      <c r="AA10" s="70"/>
    </row>
    <row r="11" spans="1:27" x14ac:dyDescent="0.25">
      <c r="A11" s="30">
        <f>IF('Order of Draw'!$B11="","",'Order of Draw'!A11)</f>
        <v>3</v>
      </c>
      <c r="B11" s="13" t="str">
        <f>IF('Order of Draw'!$B11="","",'Order of Draw'!B11)</f>
        <v>Blake</v>
      </c>
      <c r="C11" s="13" t="str">
        <f>IF('Order of Draw'!$B11="","",'Order of Draw'!C11)</f>
        <v>Josie Lagerstrom</v>
      </c>
      <c r="D11" s="47">
        <v>61</v>
      </c>
      <c r="E11" s="47">
        <v>64</v>
      </c>
      <c r="F11" s="47">
        <v>60</v>
      </c>
      <c r="G11" s="47">
        <v>63</v>
      </c>
      <c r="H11" s="47">
        <v>60</v>
      </c>
      <c r="I11" s="47"/>
      <c r="J11" s="47"/>
      <c r="L11" s="47">
        <v>61</v>
      </c>
      <c r="M11" s="47">
        <v>65</v>
      </c>
      <c r="N11" s="47">
        <v>61</v>
      </c>
      <c r="O11" s="47">
        <v>62</v>
      </c>
      <c r="P11" s="47">
        <v>60</v>
      </c>
      <c r="Q11" s="47"/>
      <c r="R11" s="47"/>
      <c r="S11" s="10"/>
      <c r="T11" s="5">
        <f t="shared" si="0"/>
        <v>30.666666666666668</v>
      </c>
      <c r="U11" s="5">
        <f t="shared" si="1"/>
        <v>30.666666666666668</v>
      </c>
      <c r="V11" s="5"/>
      <c r="W11" s="5">
        <f t="shared" si="2"/>
        <v>61.333333333333336</v>
      </c>
      <c r="X11" s="55" t="s">
        <v>82</v>
      </c>
      <c r="Y11" s="45"/>
      <c r="AA11" s="70"/>
    </row>
    <row r="12" spans="1:27" x14ac:dyDescent="0.25">
      <c r="A12" s="30">
        <f>IF('Order of Draw'!$B12="","",'Order of Draw'!A12)</f>
        <v>4</v>
      </c>
      <c r="B12" s="13" t="str">
        <f>IF('Order of Draw'!$B12="","",'Order of Draw'!B12)</f>
        <v>OMG</v>
      </c>
      <c r="C12" s="13" t="str">
        <f>IF('Order of Draw'!$B12="","",'Order of Draw'!C12)</f>
        <v>Anna Ganser</v>
      </c>
      <c r="D12" s="47">
        <v>62</v>
      </c>
      <c r="E12" s="47">
        <v>63</v>
      </c>
      <c r="F12" s="47">
        <v>61</v>
      </c>
      <c r="G12" s="47">
        <v>62</v>
      </c>
      <c r="H12" s="47">
        <v>61</v>
      </c>
      <c r="I12" s="47"/>
      <c r="J12" s="47"/>
      <c r="L12" s="47">
        <v>64</v>
      </c>
      <c r="M12" s="47">
        <v>64</v>
      </c>
      <c r="N12" s="47">
        <v>62</v>
      </c>
      <c r="O12" s="47">
        <v>64</v>
      </c>
      <c r="P12" s="47">
        <v>62</v>
      </c>
      <c r="Q12" s="47"/>
      <c r="R12" s="47"/>
      <c r="S12" s="10"/>
      <c r="T12" s="5">
        <f t="shared" si="0"/>
        <v>30.833333333333332</v>
      </c>
      <c r="U12" s="5">
        <f t="shared" si="1"/>
        <v>31.666666666666668</v>
      </c>
      <c r="V12" s="5"/>
      <c r="W12" s="5">
        <f t="shared" si="2"/>
        <v>62.5</v>
      </c>
      <c r="X12" s="55" t="s">
        <v>82</v>
      </c>
      <c r="Y12" s="45"/>
      <c r="AA12" s="70"/>
    </row>
    <row r="13" spans="1:27" x14ac:dyDescent="0.25">
      <c r="A13" s="30">
        <f>IF('Order of Draw'!$B13="","",'Order of Draw'!A13)</f>
        <v>5</v>
      </c>
      <c r="B13" s="13" t="str">
        <f>IF('Order of Draw'!$B13="","",'Order of Draw'!B13)</f>
        <v>Prior Lake</v>
      </c>
      <c r="C13" s="13" t="str">
        <f>IF('Order of Draw'!$B13="","",'Order of Draw'!C13)</f>
        <v>Claire Benson</v>
      </c>
      <c r="D13" s="47">
        <v>61</v>
      </c>
      <c r="E13" s="47">
        <v>64</v>
      </c>
      <c r="F13" s="47">
        <v>63</v>
      </c>
      <c r="G13" s="47">
        <v>64</v>
      </c>
      <c r="H13" s="47">
        <v>62</v>
      </c>
      <c r="I13" s="47"/>
      <c r="J13" s="47"/>
      <c r="L13" s="47">
        <v>63</v>
      </c>
      <c r="M13" s="47">
        <v>62</v>
      </c>
      <c r="N13" s="47">
        <v>64</v>
      </c>
      <c r="O13" s="47">
        <v>65</v>
      </c>
      <c r="P13" s="47">
        <v>63</v>
      </c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31.5</v>
      </c>
      <c r="U13" s="5">
        <f t="shared" ref="U13:U32" si="4">(IF(Q13&gt;0,(SUM(L13:R13)-MAX(L13:R13)-MIN(L13:R13))*3/5,IF(O13&gt;0,(SUM(L13:P13)-MAX(L13:P13)-MIN(L13:P13)),SUM(L13:N13)))*5/30)</f>
        <v>31.666666666666668</v>
      </c>
      <c r="V13" s="5"/>
      <c r="W13" s="5">
        <f t="shared" ref="W13:W32" si="5">T13+U13-V13</f>
        <v>63.166666666666671</v>
      </c>
      <c r="X13" s="55" t="s">
        <v>82</v>
      </c>
      <c r="Y13" s="45"/>
      <c r="AA13" s="70"/>
    </row>
    <row r="14" spans="1:27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  <c r="AA14" s="70"/>
    </row>
    <row r="15" spans="1:27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  <c r="AA15" s="70"/>
    </row>
    <row r="16" spans="1:27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  <c r="AA16" s="70"/>
    </row>
    <row r="17" spans="1:27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  <c r="AA17" s="70"/>
    </row>
    <row r="18" spans="1:27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  <c r="AA18" s="70"/>
    </row>
    <row r="19" spans="1:27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  <c r="AA19" s="70"/>
    </row>
    <row r="20" spans="1:27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  <c r="AA20" s="70"/>
    </row>
    <row r="21" spans="1:27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  <c r="AA21" s="70"/>
    </row>
    <row r="22" spans="1:27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  <c r="AA22" s="70"/>
    </row>
    <row r="23" spans="1:27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  <c r="AA23" s="70"/>
    </row>
    <row r="24" spans="1:27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  <c r="AA24" s="70"/>
    </row>
    <row r="25" spans="1:27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  <c r="AA25" s="70"/>
    </row>
    <row r="26" spans="1:27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  <c r="AA26" s="70"/>
    </row>
    <row r="27" spans="1:27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  <c r="AA27" s="70"/>
    </row>
    <row r="28" spans="1:27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  <c r="AA28" s="70"/>
    </row>
    <row r="29" spans="1:27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  <c r="AA29" s="70"/>
    </row>
    <row r="30" spans="1:27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  <c r="AA30" s="70"/>
    </row>
    <row r="31" spans="1:27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L3:R32">
    <cfRule type="expression" dxfId="136" priority="1" stopIfTrue="1">
      <formula>MOD(ROW(),2)=0</formula>
    </cfRule>
  </conditionalFormatting>
  <conditionalFormatting sqref="T3:W32">
    <cfRule type="expression" dxfId="135" priority="2" stopIfTrue="1">
      <formula>MOD(ROW(),2)=0</formula>
    </cfRule>
  </conditionalFormatting>
  <conditionalFormatting sqref="A3:J32">
    <cfRule type="expression" dxfId="134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Q8" sqref="Q8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7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  <col min="27" max="27" width="9.7109375" customWidth="1"/>
  </cols>
  <sheetData>
    <row r="1" spans="1:27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7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25">
      <c r="A3" s="30" t="str">
        <f>IF('Order of Draw'!$F3="","",'Order of Draw'!E3)</f>
        <v>Ex.1</v>
      </c>
      <c r="B3" s="13" t="str">
        <f>IF('Order of Draw'!$F3="","",'Order of Draw'!F3)</f>
        <v>OMG</v>
      </c>
      <c r="C3" s="13" t="str">
        <f>IF('Order of Draw'!$F3="","",'Order of Draw'!G3)</f>
        <v>Heather Breidenbach, Jessica Ruohoniemi</v>
      </c>
      <c r="D3" s="47">
        <v>50</v>
      </c>
      <c r="E3" s="47">
        <v>55</v>
      </c>
      <c r="F3" s="47">
        <v>49</v>
      </c>
      <c r="G3" s="47">
        <v>55</v>
      </c>
      <c r="H3" s="47">
        <v>48</v>
      </c>
      <c r="I3" s="47"/>
      <c r="J3" s="47"/>
      <c r="L3" s="47">
        <v>50</v>
      </c>
      <c r="M3" s="47">
        <v>54</v>
      </c>
      <c r="N3" s="47">
        <v>50</v>
      </c>
      <c r="O3" s="47">
        <v>55</v>
      </c>
      <c r="P3" s="47">
        <v>50</v>
      </c>
      <c r="Q3" s="47"/>
      <c r="R3" s="47"/>
      <c r="S3" s="10"/>
      <c r="T3" s="5">
        <f>(IF(I3&gt;0,(SUM(D3:J3)-MAX(D3:J3)-MIN(D3:J3))*3/5,IF(G3&gt;0,(SUM(D3:H3)-MAX(D3:H3)-MIN(D3:H3)),SUM(D3:F3)))*5/30)</f>
        <v>25.666666666666668</v>
      </c>
      <c r="U3" s="5">
        <f>(IF(Q3&gt;0,(SUM(L3:R3)-MAX(L3:R3)-MIN(L3:R3))*3/5,IF(O3&gt;0,(SUM(L3:P3)-MAX(L3:P3)-MIN(L3:P3)),SUM(L3:N3)))*5/30)</f>
        <v>25.666666666666668</v>
      </c>
      <c r="V3" s="5"/>
      <c r="W3" s="5">
        <f>T3+U3-V3</f>
        <v>51.333333333333336</v>
      </c>
      <c r="X3" s="55"/>
      <c r="Y3" s="45"/>
      <c r="AA3" s="69">
        <v>9.6527777777777768E-2</v>
      </c>
    </row>
    <row r="4" spans="1:27" x14ac:dyDescent="0.25">
      <c r="A4" s="30" t="str">
        <f>IF('Order of Draw'!$F4="","",'Order of Draw'!E4)</f>
        <v>Ex.2</v>
      </c>
      <c r="B4" s="13" t="str">
        <f>IF('Order of Draw'!$F4="","",'Order of Draw'!F4)</f>
        <v>Blake</v>
      </c>
      <c r="C4" s="13" t="str">
        <f>IF('Order of Draw'!$F4="","",'Order of Draw'!G4)</f>
        <v>Caroline Hardy, Olivia Lentz</v>
      </c>
      <c r="D4" s="47" t="s">
        <v>97</v>
      </c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 t="shared" ref="T4:T29" si="0">(IF(I4&gt;0,(SUM(D4:J4)-MAX(D4:J4)-MIN(D4:J4))*3/5,IF(G4&gt;0,(SUM(D4:H4)-MAX(D4:H4)-MIN(D4:H4)),SUM(D4:F4)))*5/30)</f>
        <v>0</v>
      </c>
      <c r="U4" s="5">
        <f t="shared" ref="U4:U29" si="1">(IF(Q4&gt;0,(SUM(L4:R4)-MAX(L4:R4)-MIN(L4:R4))*3/5,IF(O4&gt;0,(SUM(L4:P4)-MAX(L4:P4)-MIN(L4:P4)),SUM(L4:N4)))*5/30)</f>
        <v>0</v>
      </c>
      <c r="V4" s="5"/>
      <c r="W4" s="5">
        <f>T4+U4-V4</f>
        <v>0</v>
      </c>
      <c r="X4" s="55"/>
      <c r="Y4" s="45"/>
      <c r="AA4" s="69"/>
    </row>
    <row r="5" spans="1:27" x14ac:dyDescent="0.25">
      <c r="A5" s="30">
        <f>IF('Order of Draw'!$F5="","",'Order of Draw'!E5)</f>
        <v>1</v>
      </c>
      <c r="B5" s="13" t="str">
        <f>IF('Order of Draw'!$F5="","",'Order of Draw'!F5)</f>
        <v>Prior Lake</v>
      </c>
      <c r="C5" s="13" t="str">
        <f>IF('Order of Draw'!$F5="","",'Order of Draw'!G5)</f>
        <v>McKenna Relling, Sophie Zielke</v>
      </c>
      <c r="D5" s="47">
        <v>53</v>
      </c>
      <c r="E5" s="47">
        <v>55</v>
      </c>
      <c r="F5" s="47">
        <v>49</v>
      </c>
      <c r="G5" s="47">
        <v>55</v>
      </c>
      <c r="H5" s="47">
        <v>52</v>
      </c>
      <c r="I5" s="47"/>
      <c r="J5" s="47"/>
      <c r="L5" s="47">
        <v>52</v>
      </c>
      <c r="M5" s="47">
        <v>55</v>
      </c>
      <c r="N5" s="47">
        <v>52</v>
      </c>
      <c r="O5" s="47">
        <v>54</v>
      </c>
      <c r="P5" s="47">
        <v>52</v>
      </c>
      <c r="Q5" s="47"/>
      <c r="R5" s="47"/>
      <c r="S5" s="10"/>
      <c r="T5" s="5">
        <f t="shared" si="0"/>
        <v>26.666666666666668</v>
      </c>
      <c r="U5" s="5">
        <f t="shared" si="1"/>
        <v>26.333333333333332</v>
      </c>
      <c r="V5" s="5"/>
      <c r="W5" s="5">
        <f>T5+U5-V5</f>
        <v>53</v>
      </c>
      <c r="X5" s="55" t="s">
        <v>82</v>
      </c>
      <c r="Y5" s="45"/>
      <c r="AA5" s="70"/>
    </row>
    <row r="6" spans="1:27" x14ac:dyDescent="0.25">
      <c r="A6" s="30">
        <f>IF('Order of Draw'!$F6="","",'Order of Draw'!E6)</f>
        <v>2</v>
      </c>
      <c r="B6" s="13" t="str">
        <f>IF('Order of Draw'!$F6="","",'Order of Draw'!F6)</f>
        <v>Blake</v>
      </c>
      <c r="C6" s="13" t="str">
        <f>IF('Order of Draw'!$F6="","",'Order of Draw'!G6)</f>
        <v>Kara Gerads, Josie Lagerstrom</v>
      </c>
      <c r="D6" s="47">
        <v>62</v>
      </c>
      <c r="E6" s="47">
        <v>62</v>
      </c>
      <c r="F6" s="47">
        <v>57</v>
      </c>
      <c r="G6" s="47">
        <v>64</v>
      </c>
      <c r="H6" s="47">
        <v>61</v>
      </c>
      <c r="I6" s="47"/>
      <c r="J6" s="47"/>
      <c r="L6" s="47">
        <v>63</v>
      </c>
      <c r="M6" s="47">
        <v>60</v>
      </c>
      <c r="N6" s="47">
        <v>57</v>
      </c>
      <c r="O6" s="47">
        <v>60</v>
      </c>
      <c r="P6" s="47">
        <v>60</v>
      </c>
      <c r="Q6" s="47"/>
      <c r="R6" s="47"/>
      <c r="S6" s="10"/>
      <c r="T6" s="5">
        <f t="shared" si="0"/>
        <v>30.833333333333332</v>
      </c>
      <c r="U6" s="5">
        <f t="shared" si="1"/>
        <v>30</v>
      </c>
      <c r="V6" s="5"/>
      <c r="W6" s="5">
        <f>T6+U6-V6</f>
        <v>60.833333333333329</v>
      </c>
      <c r="X6" s="55" t="s">
        <v>82</v>
      </c>
      <c r="Y6" s="45"/>
      <c r="AA6" s="70"/>
    </row>
    <row r="7" spans="1:27" x14ac:dyDescent="0.25">
      <c r="A7" s="30">
        <f>IF('Order of Draw'!$F7="","",'Order of Draw'!E7)</f>
        <v>3</v>
      </c>
      <c r="B7" s="13" t="str">
        <f>IF('Order of Draw'!$F7="","",'Order of Draw'!F7)</f>
        <v>OMG</v>
      </c>
      <c r="C7" s="13" t="str">
        <f>IF('Order of Draw'!$F7="","",'Order of Draw'!G7)</f>
        <v>Hannah Little, Maddie Peters</v>
      </c>
      <c r="D7" s="47">
        <v>56</v>
      </c>
      <c r="E7" s="47">
        <v>59</v>
      </c>
      <c r="F7" s="47">
        <v>53</v>
      </c>
      <c r="G7" s="47">
        <v>61</v>
      </c>
      <c r="H7" s="47">
        <v>54</v>
      </c>
      <c r="I7" s="47"/>
      <c r="J7" s="47"/>
      <c r="L7" s="47">
        <v>57</v>
      </c>
      <c r="M7" s="47">
        <v>57</v>
      </c>
      <c r="N7" s="47">
        <v>55</v>
      </c>
      <c r="O7" s="47">
        <v>62</v>
      </c>
      <c r="P7" s="47">
        <v>56</v>
      </c>
      <c r="Q7" s="47"/>
      <c r="R7" s="47"/>
      <c r="S7" s="10"/>
      <c r="T7" s="5">
        <f t="shared" si="0"/>
        <v>28.166666666666668</v>
      </c>
      <c r="U7" s="5">
        <f t="shared" si="1"/>
        <v>28.333333333333332</v>
      </c>
      <c r="V7" s="5"/>
      <c r="W7" s="5">
        <f t="shared" ref="W7:W29" si="2">T7+U7-V7</f>
        <v>56.5</v>
      </c>
      <c r="X7" s="55" t="s">
        <v>82</v>
      </c>
      <c r="Y7" s="45"/>
      <c r="AA7" s="70"/>
    </row>
    <row r="8" spans="1:27" x14ac:dyDescent="0.25">
      <c r="A8" s="30">
        <f>IF('Order of Draw'!$F8="","",'Order of Draw'!E8)</f>
        <v>4</v>
      </c>
      <c r="B8" s="13" t="str">
        <f>IF('Order of Draw'!$F8="","",'Order of Draw'!F8)</f>
        <v>Prior Lake</v>
      </c>
      <c r="C8" s="13" t="str">
        <f>IF('Order of Draw'!$F8="","",'Order of Draw'!G8)</f>
        <v>Claire Benson, Moira Ling</v>
      </c>
      <c r="D8" s="47">
        <v>63</v>
      </c>
      <c r="E8" s="47">
        <v>62</v>
      </c>
      <c r="F8" s="47">
        <v>64</v>
      </c>
      <c r="G8" s="47">
        <v>64</v>
      </c>
      <c r="H8" s="47">
        <v>62</v>
      </c>
      <c r="I8" s="47"/>
      <c r="J8" s="47"/>
      <c r="L8" s="47">
        <v>64</v>
      </c>
      <c r="M8" s="47">
        <v>60</v>
      </c>
      <c r="N8" s="47">
        <v>66</v>
      </c>
      <c r="O8" s="47">
        <v>64</v>
      </c>
      <c r="P8" s="47">
        <v>63</v>
      </c>
      <c r="Q8" s="47"/>
      <c r="R8" s="47"/>
      <c r="S8" s="10"/>
      <c r="T8" s="5">
        <f t="shared" si="0"/>
        <v>31.5</v>
      </c>
      <c r="U8" s="5">
        <f t="shared" si="1"/>
        <v>31.833333333333332</v>
      </c>
      <c r="V8" s="5"/>
      <c r="W8" s="5">
        <f t="shared" si="2"/>
        <v>63.333333333333329</v>
      </c>
      <c r="X8" s="55" t="s">
        <v>82</v>
      </c>
      <c r="Y8" s="45"/>
      <c r="AA8" s="70"/>
    </row>
    <row r="9" spans="1:27" x14ac:dyDescent="0.25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  <c r="AA9" s="70"/>
    </row>
    <row r="10" spans="1:27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70"/>
    </row>
    <row r="11" spans="1:27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  <c r="AA13" s="70"/>
    </row>
    <row r="14" spans="1:27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  <c r="AA14" s="70"/>
    </row>
    <row r="15" spans="1:27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  <c r="AA15" s="70"/>
    </row>
    <row r="16" spans="1:27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  <c r="AA16" s="70"/>
    </row>
    <row r="17" spans="1:27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5"/>
      <c r="Y17" s="45"/>
      <c r="AA17" s="70"/>
    </row>
    <row r="18" spans="1:27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  <c r="AA18" s="70"/>
    </row>
    <row r="19" spans="1:27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  <c r="AA19" s="70"/>
    </row>
    <row r="20" spans="1:27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5"/>
      <c r="Y20" s="45"/>
      <c r="AA20" s="70"/>
    </row>
    <row r="21" spans="1:27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  <c r="AA21" s="70"/>
    </row>
    <row r="22" spans="1:27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5"/>
      <c r="Y22" s="45"/>
      <c r="AA22" s="70"/>
    </row>
    <row r="23" spans="1:27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  <c r="AA23" s="70"/>
    </row>
    <row r="24" spans="1:27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  <c r="AA24" s="70"/>
    </row>
    <row r="25" spans="1:27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  <c r="AA25" s="70"/>
    </row>
    <row r="26" spans="1:27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  <c r="AA26" s="70"/>
    </row>
    <row r="27" spans="1:27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  <c r="AA27" s="70"/>
    </row>
    <row r="28" spans="1:27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  <c r="AA28" s="70"/>
    </row>
    <row r="29" spans="1:27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  <c r="AA29" s="70"/>
    </row>
    <row r="30" spans="1:27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5"/>
      <c r="Y30" s="45"/>
      <c r="AA30" s="70"/>
    </row>
    <row r="31" spans="1:27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T6:W29">
    <cfRule type="expression" dxfId="133" priority="24" stopIfTrue="1">
      <formula>MOD(ROW(),2)=0</formula>
    </cfRule>
  </conditionalFormatting>
  <conditionalFormatting sqref="A6:C29">
    <cfRule type="expression" dxfId="132" priority="25" stopIfTrue="1">
      <formula>MOD(ROW(),2)=0</formula>
    </cfRule>
  </conditionalFormatting>
  <conditionalFormatting sqref="A6:C32">
    <cfRule type="expression" dxfId="131" priority="22" stopIfTrue="1">
      <formula>MOD(ROW(),2)=0</formula>
    </cfRule>
  </conditionalFormatting>
  <conditionalFormatting sqref="T30:W30">
    <cfRule type="expression" dxfId="130" priority="20" stopIfTrue="1">
      <formula>MOD(ROW(),2)=0</formula>
    </cfRule>
  </conditionalFormatting>
  <conditionalFormatting sqref="A30:C30">
    <cfRule type="expression" dxfId="129" priority="21" stopIfTrue="1">
      <formula>MOD(ROW(),2)=0</formula>
    </cfRule>
  </conditionalFormatting>
  <conditionalFormatting sqref="A30:C30">
    <cfRule type="expression" dxfId="128" priority="18" stopIfTrue="1">
      <formula>MOD(ROW(),2)=0</formula>
    </cfRule>
  </conditionalFormatting>
  <conditionalFormatting sqref="T31:W31">
    <cfRule type="expression" dxfId="127" priority="16" stopIfTrue="1">
      <formula>MOD(ROW(),2)=0</formula>
    </cfRule>
  </conditionalFormatting>
  <conditionalFormatting sqref="A31:C31">
    <cfRule type="expression" dxfId="126" priority="17" stopIfTrue="1">
      <formula>MOD(ROW(),2)=0</formula>
    </cfRule>
  </conditionalFormatting>
  <conditionalFormatting sqref="A31:C31">
    <cfRule type="expression" dxfId="125" priority="14" stopIfTrue="1">
      <formula>MOD(ROW(),2)=0</formula>
    </cfRule>
  </conditionalFormatting>
  <conditionalFormatting sqref="T32:W32">
    <cfRule type="expression" dxfId="124" priority="12" stopIfTrue="1">
      <formula>MOD(ROW(),2)=0</formula>
    </cfRule>
  </conditionalFormatting>
  <conditionalFormatting sqref="A32:C32">
    <cfRule type="expression" dxfId="123" priority="13" stopIfTrue="1">
      <formula>MOD(ROW(),2)=0</formula>
    </cfRule>
  </conditionalFormatting>
  <conditionalFormatting sqref="A32:C32">
    <cfRule type="expression" dxfId="122" priority="10" stopIfTrue="1">
      <formula>MOD(ROW(),2)=0</formula>
    </cfRule>
  </conditionalFormatting>
  <conditionalFormatting sqref="T3:W5">
    <cfRule type="expression" dxfId="121" priority="4" stopIfTrue="1">
      <formula>MOD(ROW(),2)=0</formula>
    </cfRule>
  </conditionalFormatting>
  <conditionalFormatting sqref="A3:C5">
    <cfRule type="expression" dxfId="120" priority="5" stopIfTrue="1">
      <formula>MOD(ROW(),2)=0</formula>
    </cfRule>
  </conditionalFormatting>
  <conditionalFormatting sqref="L3:R32">
    <cfRule type="expression" dxfId="119" priority="1" stopIfTrue="1">
      <formula>MOD(ROW(),2)=0</formula>
    </cfRule>
  </conditionalFormatting>
  <conditionalFormatting sqref="D3:J32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Q11" sqref="Q11"/>
    </sheetView>
  </sheetViews>
  <sheetFormatPr defaultRowHeight="15.75" x14ac:dyDescent="0.2"/>
  <cols>
    <col min="1" max="1" width="4.7109375" style="15" customWidth="1"/>
    <col min="2" max="2" width="11.7109375" style="15" customWidth="1"/>
    <col min="3" max="3" width="12.7109375" style="17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40" customWidth="1"/>
    <col min="22" max="22" width="10.7109375" style="41" customWidth="1"/>
    <col min="23" max="24" width="10.7109375" style="27" customWidth="1"/>
    <col min="27" max="27" width="9.7109375" customWidth="1"/>
  </cols>
  <sheetData>
    <row r="1" spans="1:27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7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25">
      <c r="A3" s="57" t="str">
        <f>IF('Order of Draw'!$J3="","",'Order of Draw'!I3)</f>
        <v>Ex.1</v>
      </c>
      <c r="B3" s="58" t="str">
        <f>IF('Order of Draw'!$J3="","",'Order of Draw'!J3)</f>
        <v>Prior Lake</v>
      </c>
      <c r="C3" s="58" t="str">
        <f>IF('Order of Draw'!$J3="","",'Order of Draw'!K3)</f>
        <v>Jenna Difrischia, Kendra Korbel, Maya Van Heteren-Freeze, ALT: Libby Bangasser</v>
      </c>
      <c r="D3" s="47">
        <v>48</v>
      </c>
      <c r="E3" s="47">
        <v>54</v>
      </c>
      <c r="F3" s="47">
        <v>55</v>
      </c>
      <c r="G3" s="47">
        <v>49</v>
      </c>
      <c r="H3" s="47">
        <v>52</v>
      </c>
      <c r="I3" s="47"/>
      <c r="J3" s="47"/>
      <c r="L3" s="47">
        <v>49</v>
      </c>
      <c r="M3" s="47">
        <v>54</v>
      </c>
      <c r="N3" s="47">
        <v>57</v>
      </c>
      <c r="O3" s="47">
        <v>50</v>
      </c>
      <c r="P3" s="47">
        <v>53</v>
      </c>
      <c r="Q3" s="47"/>
      <c r="R3" s="47"/>
      <c r="S3" s="10"/>
      <c r="T3" s="5">
        <f>(IF(I3&gt;0,(SUM(D3:J3)-MAX(D3:J3)-MIN(D3:J3))*3/5,IF(G3&gt;0,(SUM(D3:H3)-MAX(D3:H3)-MIN(D3:H3)),SUM(D3:F3)))*5/30)</f>
        <v>25.833333333333332</v>
      </c>
      <c r="U3" s="5">
        <f>(IF(Q3&gt;0,(SUM(L3:R3)-MAX(L3:R3)-MIN(L3:R3))*3/5,IF(O3&gt;0,(SUM(L3:P3)-MAX(L3:P3)-MIN(L3:P3)),SUM(L3:N3)))*5/30)</f>
        <v>26.166666666666668</v>
      </c>
      <c r="V3" s="5"/>
      <c r="W3" s="5">
        <f>T3+U3-V3</f>
        <v>52</v>
      </c>
      <c r="X3" s="55"/>
      <c r="Y3" s="45"/>
      <c r="AA3" s="69">
        <v>0.1361111111111111</v>
      </c>
    </row>
    <row r="4" spans="1:27" x14ac:dyDescent="0.25">
      <c r="A4" s="57" t="str">
        <f>IF('Order of Draw'!$J4="","",'Order of Draw'!I4)</f>
        <v>Ex.2</v>
      </c>
      <c r="B4" s="58" t="str">
        <f>IF('Order of Draw'!$J4="","",'Order of Draw'!J4)</f>
        <v>OMG</v>
      </c>
      <c r="C4" s="58" t="str">
        <f>IF('Order of Draw'!$J4="","",'Order of Draw'!K4)</f>
        <v>Emily Honnold, Katie Moline, Rachel Knox</v>
      </c>
      <c r="D4" s="47" t="s">
        <v>97</v>
      </c>
      <c r="E4" s="47"/>
      <c r="F4" s="47"/>
      <c r="G4" s="47"/>
      <c r="H4" s="47"/>
      <c r="I4" s="47"/>
      <c r="J4" s="47"/>
      <c r="L4" s="47"/>
      <c r="M4" s="47" t="s">
        <v>97</v>
      </c>
      <c r="N4" s="47"/>
      <c r="O4" s="47"/>
      <c r="P4" s="47"/>
      <c r="Q4" s="47"/>
      <c r="R4" s="47"/>
      <c r="S4" s="10"/>
      <c r="T4" s="5">
        <f>(IF(I4&gt;0,(SUM(D4:J4)-MAX(D4:J4)-MIN(D4:J4))*3/5,IF(G4&gt;0,(SUM(D4:H4)-MAX(D4:H4)-MIN(D4:H4)),SUM(D4:F4)))*5/30)</f>
        <v>0</v>
      </c>
      <c r="U4" s="5">
        <f t="shared" ref="U4:U32" si="0">(IF(Q4&gt;0,(SUM(L4:R4)-MAX(L4:R4)-MIN(L4:R4))*3/5,IF(O4&gt;0,(SUM(L4:P4)-MAX(L4:P4)-MIN(L4:P4)),SUM(L4:N4)))*5/30)</f>
        <v>0</v>
      </c>
      <c r="V4" s="5"/>
      <c r="W4" s="5">
        <f t="shared" ref="W4:W32" si="1">T4+U4-V4</f>
        <v>0</v>
      </c>
      <c r="X4" s="55"/>
      <c r="Y4" s="45"/>
      <c r="AA4" s="69"/>
    </row>
    <row r="5" spans="1:27" x14ac:dyDescent="0.25">
      <c r="A5" s="57" t="str">
        <f>IF('Order of Draw'!$J5="","",'Order of Draw'!I5)</f>
        <v>Ex.3</v>
      </c>
      <c r="B5" s="58" t="str">
        <f>IF('Order of Draw'!$J5="","",'Order of Draw'!J5)</f>
        <v>Prior Lake</v>
      </c>
      <c r="C5" s="58" t="str">
        <f>IF('Order of Draw'!$J5="","",'Order of Draw'!K5)</f>
        <v>Carmen Bernu, Sarah McDonald, Hannah Rodewald</v>
      </c>
      <c r="D5" s="47">
        <v>58</v>
      </c>
      <c r="E5" s="47">
        <v>57</v>
      </c>
      <c r="F5" s="47">
        <v>59</v>
      </c>
      <c r="G5" s="47">
        <v>55</v>
      </c>
      <c r="H5" s="47">
        <v>55</v>
      </c>
      <c r="I5" s="47"/>
      <c r="J5" s="47"/>
      <c r="L5" s="47">
        <v>60</v>
      </c>
      <c r="M5" s="47">
        <v>58</v>
      </c>
      <c r="N5" s="47">
        <v>62</v>
      </c>
      <c r="O5" s="47">
        <v>56</v>
      </c>
      <c r="P5" s="47">
        <v>57</v>
      </c>
      <c r="Q5" s="47"/>
      <c r="R5" s="47"/>
      <c r="S5" s="10"/>
      <c r="T5" s="5">
        <f>(IF(I5&gt;0,(SUM(D5:J5)-MAX(D5:J5)-MIN(D5:J5))*3/5,IF(G5&gt;0,(SUM(D5:H5)-MAX(D5:H5)-MIN(D5:H5)),SUM(D5:F5)))*5/30)</f>
        <v>28.333333333333332</v>
      </c>
      <c r="U5" s="5">
        <f t="shared" si="0"/>
        <v>29.166666666666668</v>
      </c>
      <c r="V5" s="5"/>
      <c r="W5" s="5">
        <f t="shared" si="1"/>
        <v>57.5</v>
      </c>
      <c r="X5" s="55"/>
      <c r="Y5" s="45"/>
      <c r="AA5" s="70"/>
    </row>
    <row r="6" spans="1:27" x14ac:dyDescent="0.2">
      <c r="A6" s="57">
        <f>IF('Order of Draw'!$J6="","",'Order of Draw'!I6)</f>
        <v>1</v>
      </c>
      <c r="B6" s="58" t="str">
        <f>IF('Order of Draw'!$J6="","",'Order of Draw'!J6)</f>
        <v>Blake</v>
      </c>
      <c r="C6" s="58" t="str">
        <f>IF('Order of Draw'!$J6="","",'Order of Draw'!K6)</f>
        <v>Lily Liu, Becky Perkins, Skylar Wang</v>
      </c>
      <c r="D6" s="47">
        <v>44</v>
      </c>
      <c r="E6" s="47">
        <v>45</v>
      </c>
      <c r="F6" s="47">
        <v>36</v>
      </c>
      <c r="G6" s="47">
        <v>46</v>
      </c>
      <c r="H6" s="47">
        <v>40</v>
      </c>
      <c r="I6" s="47"/>
      <c r="J6" s="47"/>
      <c r="L6" s="47">
        <v>45</v>
      </c>
      <c r="M6" s="47">
        <v>48</v>
      </c>
      <c r="N6" s="47">
        <v>36</v>
      </c>
      <c r="O6" s="47">
        <v>47</v>
      </c>
      <c r="P6" s="47">
        <v>42</v>
      </c>
      <c r="Q6" s="47"/>
      <c r="R6" s="47"/>
      <c r="S6" s="10"/>
      <c r="T6" s="42">
        <f>(IF(I6&gt;0,(SUM(D6:J6)-MAX(D6:J6)-MIN(D6:J6))*3/5,IF(G6&gt;0,(SUM(D6:H6)-MAX(D6:H6)-MIN(D6:H6)),SUM(D6:F6)))*5/30)</f>
        <v>21.5</v>
      </c>
      <c r="U6" s="42">
        <f t="shared" si="0"/>
        <v>22.333333333333332</v>
      </c>
      <c r="V6" s="42"/>
      <c r="W6" s="42">
        <f t="shared" si="1"/>
        <v>43.833333333333329</v>
      </c>
      <c r="X6" s="52" t="s">
        <v>82</v>
      </c>
      <c r="Y6" s="45"/>
      <c r="AA6" s="70"/>
    </row>
    <row r="7" spans="1:27" x14ac:dyDescent="0.2">
      <c r="A7" s="57">
        <f>IF('Order of Draw'!$J7="","",'Order of Draw'!I7)</f>
        <v>2</v>
      </c>
      <c r="B7" s="58" t="str">
        <f>IF('Order of Draw'!$J7="","",'Order of Draw'!J7)</f>
        <v>OMG</v>
      </c>
      <c r="C7" s="58" t="str">
        <f>IF('Order of Draw'!$J7="","",'Order of Draw'!K7)</f>
        <v>Katie Olson, Holly Drazenovich, Kelly McNamee</v>
      </c>
      <c r="D7" s="47">
        <v>52</v>
      </c>
      <c r="E7" s="47">
        <v>54</v>
      </c>
      <c r="F7" s="47">
        <v>50</v>
      </c>
      <c r="G7" s="47">
        <v>48</v>
      </c>
      <c r="H7" s="47">
        <v>45</v>
      </c>
      <c r="I7" s="47"/>
      <c r="J7" s="47"/>
      <c r="L7" s="47">
        <v>53</v>
      </c>
      <c r="M7" s="47">
        <v>54</v>
      </c>
      <c r="N7" s="47">
        <v>51</v>
      </c>
      <c r="O7" s="47">
        <v>49</v>
      </c>
      <c r="P7" s="47">
        <v>47</v>
      </c>
      <c r="Q7" s="47"/>
      <c r="R7" s="47"/>
      <c r="S7" s="10"/>
      <c r="T7" s="42">
        <f t="shared" ref="T7:T32" si="2">(IF(I7&gt;0,(SUM(D7:J7)-MAX(D7:J7)-MIN(D7:J7))*3/5,IF(G7&gt;0,(SUM(D7:H7)-MAX(D7:H7)-MIN(D7:H7)),SUM(D7:F7)))*5/30)</f>
        <v>25</v>
      </c>
      <c r="U7" s="42">
        <f t="shared" si="0"/>
        <v>25.5</v>
      </c>
      <c r="V7" s="42"/>
      <c r="W7" s="42">
        <f t="shared" si="1"/>
        <v>50.5</v>
      </c>
      <c r="X7" s="52" t="s">
        <v>82</v>
      </c>
      <c r="Y7" s="45"/>
      <c r="AA7" s="70"/>
    </row>
    <row r="8" spans="1:27" x14ac:dyDescent="0.2">
      <c r="A8" s="57">
        <f>IF('Order of Draw'!$J8="","",'Order of Draw'!I8)</f>
        <v>3</v>
      </c>
      <c r="B8" s="58" t="str">
        <f>IF('Order of Draw'!$J8="","",'Order of Draw'!J8)</f>
        <v>Prior Lake</v>
      </c>
      <c r="C8" s="58" t="str">
        <f>IF('Order of Draw'!$J8="","",'Order of Draw'!K8)</f>
        <v>Marissa Broughten, Emma Gahlin, Tori Gens</v>
      </c>
      <c r="D8" s="47">
        <v>56</v>
      </c>
      <c r="E8" s="47">
        <v>55</v>
      </c>
      <c r="F8" s="47">
        <v>56</v>
      </c>
      <c r="G8" s="47">
        <v>53</v>
      </c>
      <c r="H8" s="47">
        <v>58</v>
      </c>
      <c r="I8" s="47"/>
      <c r="J8" s="47"/>
      <c r="L8" s="47">
        <v>56</v>
      </c>
      <c r="M8" s="47">
        <v>56</v>
      </c>
      <c r="N8" s="47">
        <v>57</v>
      </c>
      <c r="O8" s="47">
        <v>54</v>
      </c>
      <c r="P8" s="47">
        <v>58</v>
      </c>
      <c r="Q8" s="47"/>
      <c r="R8" s="47"/>
      <c r="S8" s="10"/>
      <c r="T8" s="42">
        <f t="shared" si="2"/>
        <v>27.833333333333332</v>
      </c>
      <c r="U8" s="42">
        <f t="shared" si="0"/>
        <v>28.166666666666668</v>
      </c>
      <c r="V8" s="42"/>
      <c r="W8" s="42">
        <f t="shared" si="1"/>
        <v>56</v>
      </c>
      <c r="X8" s="52" t="s">
        <v>82</v>
      </c>
      <c r="Y8" s="45"/>
      <c r="AA8" s="70"/>
    </row>
    <row r="9" spans="1:27" x14ac:dyDescent="0.2">
      <c r="A9" s="57">
        <f>IF('Order of Draw'!$J9="","",'Order of Draw'!I9)</f>
        <v>4</v>
      </c>
      <c r="B9" s="58" t="str">
        <f>IF('Order of Draw'!$J9="","",'Order of Draw'!J9)</f>
        <v>Blake</v>
      </c>
      <c r="C9" s="58" t="str">
        <f>IF('Order of Draw'!$J9="","",'Order of Draw'!K9)</f>
        <v>Solveig Bingham, Grace Ritten, Casey Stocking</v>
      </c>
      <c r="D9" s="47">
        <v>54</v>
      </c>
      <c r="E9" s="47">
        <v>54</v>
      </c>
      <c r="F9" s="47">
        <v>53</v>
      </c>
      <c r="G9" s="47">
        <v>50</v>
      </c>
      <c r="H9" s="47">
        <v>53</v>
      </c>
      <c r="I9" s="47"/>
      <c r="J9" s="47"/>
      <c r="L9" s="47">
        <v>55</v>
      </c>
      <c r="M9" s="47">
        <v>54</v>
      </c>
      <c r="N9" s="47">
        <v>54</v>
      </c>
      <c r="O9" s="47">
        <v>50</v>
      </c>
      <c r="P9" s="47">
        <v>54</v>
      </c>
      <c r="Q9" s="47"/>
      <c r="R9" s="47"/>
      <c r="S9" s="10"/>
      <c r="T9" s="42">
        <f t="shared" si="2"/>
        <v>26.666666666666668</v>
      </c>
      <c r="U9" s="42">
        <f t="shared" si="0"/>
        <v>27</v>
      </c>
      <c r="V9" s="42"/>
      <c r="W9" s="42">
        <f t="shared" si="1"/>
        <v>53.666666666666671</v>
      </c>
      <c r="X9" s="52" t="s">
        <v>82</v>
      </c>
      <c r="Y9" s="45"/>
      <c r="AA9" s="70"/>
    </row>
    <row r="10" spans="1:27" x14ac:dyDescent="0.2">
      <c r="A10" s="57">
        <f>IF('Order of Draw'!$J10="","",'Order of Draw'!I10)</f>
        <v>5</v>
      </c>
      <c r="B10" s="58" t="str">
        <f>IF('Order of Draw'!$J10="","",'Order of Draw'!J10)</f>
        <v>OMG</v>
      </c>
      <c r="C10" s="58" t="str">
        <f>IF('Order of Draw'!$J10="","",'Order of Draw'!K10)</f>
        <v>Danielle Hawes, Ellie Heitzig, Marie Vanderwarn</v>
      </c>
      <c r="D10" s="47">
        <v>57</v>
      </c>
      <c r="E10" s="47">
        <v>57</v>
      </c>
      <c r="F10" s="47">
        <v>56</v>
      </c>
      <c r="G10" s="47">
        <v>57</v>
      </c>
      <c r="H10" s="47">
        <v>56</v>
      </c>
      <c r="I10" s="47"/>
      <c r="J10" s="47"/>
      <c r="L10" s="47">
        <v>58</v>
      </c>
      <c r="M10" s="47">
        <v>57</v>
      </c>
      <c r="N10" s="47">
        <v>58</v>
      </c>
      <c r="O10" s="47">
        <v>57</v>
      </c>
      <c r="P10" s="47">
        <v>56</v>
      </c>
      <c r="Q10" s="47"/>
      <c r="R10" s="47"/>
      <c r="S10" s="10"/>
      <c r="T10" s="42">
        <f t="shared" si="2"/>
        <v>28.333333333333332</v>
      </c>
      <c r="U10" s="42">
        <f t="shared" si="0"/>
        <v>28.666666666666668</v>
      </c>
      <c r="V10" s="42"/>
      <c r="W10" s="42">
        <f t="shared" si="1"/>
        <v>57</v>
      </c>
      <c r="X10" s="52" t="s">
        <v>82</v>
      </c>
      <c r="Y10" s="45"/>
      <c r="AA10" s="70"/>
    </row>
    <row r="11" spans="1:27" x14ac:dyDescent="0.2">
      <c r="A11" s="57">
        <f>IF('Order of Draw'!$J11="","",'Order of Draw'!I11)</f>
        <v>6</v>
      </c>
      <c r="B11" s="58" t="str">
        <f>IF('Order of Draw'!$J11="","",'Order of Draw'!J11)</f>
        <v>Prior Lake</v>
      </c>
      <c r="C11" s="58" t="str">
        <f>IF('Order of Draw'!$J11="","",'Order of Draw'!K11)</f>
        <v>Lauryn Baumer, Jennifer Lein, Alissa Scheffler</v>
      </c>
      <c r="D11" s="47">
        <v>56</v>
      </c>
      <c r="E11" s="47">
        <v>57</v>
      </c>
      <c r="F11" s="47">
        <v>59</v>
      </c>
      <c r="G11" s="47">
        <v>58</v>
      </c>
      <c r="H11" s="47">
        <v>58</v>
      </c>
      <c r="I11" s="47"/>
      <c r="J11" s="47"/>
      <c r="L11" s="47">
        <v>57</v>
      </c>
      <c r="M11" s="47">
        <v>56</v>
      </c>
      <c r="N11" s="47">
        <v>59</v>
      </c>
      <c r="O11" s="47">
        <v>60</v>
      </c>
      <c r="P11" s="47">
        <v>59</v>
      </c>
      <c r="Q11" s="47"/>
      <c r="R11" s="47"/>
      <c r="S11" s="10"/>
      <c r="T11" s="42">
        <f t="shared" si="2"/>
        <v>28.833333333333332</v>
      </c>
      <c r="U11" s="42">
        <f t="shared" si="0"/>
        <v>29.166666666666668</v>
      </c>
      <c r="V11" s="42"/>
      <c r="W11" s="42">
        <f t="shared" si="1"/>
        <v>58</v>
      </c>
      <c r="X11" s="52" t="s">
        <v>82</v>
      </c>
      <c r="Y11" s="45"/>
      <c r="AA11" s="70"/>
    </row>
    <row r="12" spans="1:27" x14ac:dyDescent="0.2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  <c r="AA12" s="70"/>
    </row>
    <row r="13" spans="1:27" x14ac:dyDescent="0.2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  <c r="AA13" s="70"/>
    </row>
    <row r="14" spans="1:27" x14ac:dyDescent="0.2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2"/>
      <c r="Y14" s="45"/>
      <c r="AA14" s="70"/>
    </row>
    <row r="15" spans="1:27" x14ac:dyDescent="0.2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  <c r="AA15" s="70"/>
    </row>
    <row r="16" spans="1:27" x14ac:dyDescent="0.2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  <c r="AA16" s="70"/>
    </row>
    <row r="17" spans="1:27" x14ac:dyDescent="0.2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  <c r="AA17" s="70"/>
    </row>
    <row r="18" spans="1:27" x14ac:dyDescent="0.2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  <c r="AA18" s="70"/>
    </row>
    <row r="19" spans="1:27" x14ac:dyDescent="0.2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  <c r="AA19" s="70"/>
    </row>
    <row r="20" spans="1:27" x14ac:dyDescent="0.2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  <c r="AA20" s="70"/>
    </row>
    <row r="21" spans="1:27" x14ac:dyDescent="0.2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2"/>
      <c r="Y21" s="45"/>
      <c r="AA21" s="70"/>
    </row>
    <row r="22" spans="1:27" x14ac:dyDescent="0.2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  <c r="AA22" s="70"/>
    </row>
    <row r="23" spans="1:27" x14ac:dyDescent="0.2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  <c r="AA23" s="70"/>
    </row>
    <row r="24" spans="1:27" x14ac:dyDescent="0.2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2"/>
      <c r="Y24" s="45"/>
      <c r="AA24" s="70"/>
    </row>
    <row r="25" spans="1:27" x14ac:dyDescent="0.2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2"/>
      <c r="Y25" s="45"/>
      <c r="AA25" s="70"/>
    </row>
    <row r="26" spans="1:27" x14ac:dyDescent="0.2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  <c r="AA26" s="70"/>
    </row>
    <row r="27" spans="1:27" x14ac:dyDescent="0.2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  <c r="AA27" s="70"/>
    </row>
    <row r="28" spans="1:27" x14ac:dyDescent="0.2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  <c r="AA28" s="70"/>
    </row>
    <row r="29" spans="1:27" x14ac:dyDescent="0.2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2"/>
      <c r="Y29" s="45"/>
      <c r="AA29" s="70"/>
    </row>
    <row r="30" spans="1:27" x14ac:dyDescent="0.2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  <c r="AA30" s="70"/>
    </row>
    <row r="31" spans="1:27" x14ac:dyDescent="0.2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  <c r="AA31" s="70"/>
    </row>
    <row r="32" spans="1:27" x14ac:dyDescent="0.2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2"/>
      <c r="Y32" s="45"/>
      <c r="AA32" s="70"/>
    </row>
    <row r="33" spans="20:23" x14ac:dyDescent="0.2">
      <c r="T33" s="43"/>
      <c r="U33" s="43"/>
      <c r="V33" s="44"/>
      <c r="W33" s="33"/>
    </row>
  </sheetData>
  <phoneticPr fontId="1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3:R32">
    <cfRule type="expression" dxfId="110" priority="1" stopIfTrue="1">
      <formula>MOD(ROW(),2)=0</formula>
    </cfRule>
  </conditionalFormatting>
  <conditionalFormatting sqref="D3:J32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zoomScale="110" zoomScaleNormal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Q14" sqref="Q14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4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3" width="10.7109375" customWidth="1"/>
    <col min="24" max="24" width="10.7109375" style="6" customWidth="1"/>
    <col min="25" max="25" width="10.7109375" customWidth="1"/>
    <col min="27" max="27" width="9.7109375" customWidth="1"/>
  </cols>
  <sheetData>
    <row r="1" spans="1:27" ht="16.5" thickTop="1" x14ac:dyDescent="0.25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7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  <c r="AA2" s="68" t="s">
        <v>30</v>
      </c>
    </row>
    <row r="3" spans="1:27" x14ac:dyDescent="0.25">
      <c r="A3" s="30" t="str">
        <f>IF('Order of Draw'!$N3="","",'Order of Draw'!M3)</f>
        <v>Ex.1</v>
      </c>
      <c r="B3" s="13" t="str">
        <f>IF('Order of Draw'!$N3="","",'Order of Draw'!N3)</f>
        <v>OMG</v>
      </c>
      <c r="C3" s="13" t="str">
        <f>IF('Order of Draw'!$N3="","",'Order of Draw'!O3)</f>
        <v>Sophie Cataldo, Lily Canfield, Caroline Pulju, Riya Javeri, Cindy Li, Jenna Hlavinka</v>
      </c>
      <c r="D3" s="47">
        <v>46</v>
      </c>
      <c r="E3" s="47">
        <v>50</v>
      </c>
      <c r="F3" s="47">
        <v>52</v>
      </c>
      <c r="G3" s="47">
        <v>47</v>
      </c>
      <c r="H3" s="47">
        <v>42</v>
      </c>
      <c r="I3" s="47"/>
      <c r="J3" s="47"/>
      <c r="L3" s="47">
        <v>48</v>
      </c>
      <c r="M3" s="47">
        <v>51</v>
      </c>
      <c r="N3" s="47">
        <v>54</v>
      </c>
      <c r="O3" s="47">
        <v>49</v>
      </c>
      <c r="P3" s="47">
        <v>44</v>
      </c>
      <c r="Q3" s="47"/>
      <c r="R3" s="47"/>
      <c r="S3" s="10"/>
      <c r="T3" s="5">
        <f>(IF(I3&gt;0,(SUM(D3:J3)-MAX(D3:J3)-MIN(D3:J3))*3/5,IF(G3&gt;0,(SUM(D3:H3)-MAX(D3:H3)-MIN(D3:H3)),SUM(D3:F3)))*5/30)</f>
        <v>23.833333333333332</v>
      </c>
      <c r="U3" s="5">
        <f>(IF(Q3&gt;0,(SUM(L3:R3)-MAX(L3:R3)-MIN(L3:R3))*3/5,IF(O3&gt;0,(SUM(L3:P3)-MAX(L3:P3)-MIN(L3:P3)),SUM(L3:N3)))*5/30)</f>
        <v>24.666666666666668</v>
      </c>
      <c r="V3" s="5"/>
      <c r="W3" s="5">
        <v>0.5</v>
      </c>
      <c r="X3" s="5">
        <f t="shared" ref="X3:X8" si="0">T3+U3-V3+W3</f>
        <v>49</v>
      </c>
      <c r="Y3" s="56"/>
      <c r="AA3" s="69">
        <v>0.15833333333333333</v>
      </c>
    </row>
    <row r="4" spans="1:27" x14ac:dyDescent="0.25">
      <c r="A4" s="30" t="str">
        <f>IF('Order of Draw'!$N4="","",'Order of Draw'!M4)</f>
        <v>Ex.2</v>
      </c>
      <c r="B4" s="13" t="str">
        <f>IF('Order of Draw'!$N4="","",'Order of Draw'!N4)</f>
        <v>Prior Lake</v>
      </c>
      <c r="C4" s="13" t="str">
        <f>IF('Order of Draw'!$N4="","",'Order of Draw'!O4)</f>
        <v>Marisol Pacheco Crisostomo, Ofelia Hutlberg, Sofia Ilveskoski, Ella Kocina, Jenna Peterson, Kaitlyn Rossow, Maren Schaefer</v>
      </c>
      <c r="D4" s="47">
        <v>48</v>
      </c>
      <c r="E4" s="47">
        <v>50</v>
      </c>
      <c r="F4" s="47">
        <v>49</v>
      </c>
      <c r="G4" s="47">
        <v>48</v>
      </c>
      <c r="H4" s="47">
        <v>45</v>
      </c>
      <c r="I4" s="47"/>
      <c r="J4" s="47"/>
      <c r="L4" s="47">
        <v>49</v>
      </c>
      <c r="M4" s="47">
        <v>50</v>
      </c>
      <c r="N4" s="47">
        <v>51</v>
      </c>
      <c r="O4" s="47">
        <v>49</v>
      </c>
      <c r="P4" s="47">
        <v>47</v>
      </c>
      <c r="Q4" s="47"/>
      <c r="R4" s="47"/>
      <c r="S4" s="10"/>
      <c r="T4" s="5">
        <f>(IF(I4&gt;0,(SUM(D4:J4)-MAX(D4:J4)-MIN(D4:J4))*3/5,IF(G4&gt;0,(SUM(D4:H4)-MAX(D4:H4)-MIN(D4:H4)),SUM(D4:F4)))*5/30)</f>
        <v>24.166666666666668</v>
      </c>
      <c r="U4" s="5">
        <f t="shared" ref="U4" si="1">(IF(Q4&gt;0,(SUM(L4:R4)-MAX(L4:R4)-MIN(L4:R4))*3/5,IF(O4&gt;0,(SUM(L4:P4)-MAX(L4:P4)-MIN(L4:P4)),SUM(L4:N4)))*5/30)</f>
        <v>24.666666666666668</v>
      </c>
      <c r="V4" s="5"/>
      <c r="W4" s="5">
        <v>0.75</v>
      </c>
      <c r="X4" s="5">
        <f t="shared" si="0"/>
        <v>49.583333333333336</v>
      </c>
      <c r="Y4" s="56"/>
      <c r="AA4" s="69"/>
    </row>
    <row r="5" spans="1:27" x14ac:dyDescent="0.25">
      <c r="A5" s="30" t="str">
        <f>IF('Order of Draw'!$N5="","",'Order of Draw'!M5)</f>
        <v>Ex.3</v>
      </c>
      <c r="B5" s="13" t="str">
        <f>IF('Order of Draw'!$N5="","",'Order of Draw'!N5)</f>
        <v>Blake</v>
      </c>
      <c r="C5" s="13" t="str">
        <f>IF('Order of Draw'!$N5="","",'Order of Draw'!O5)</f>
        <v>Lily Liu, Becky Perkins, Skylar Wang, Bernadette Whitely</v>
      </c>
      <c r="D5" s="47">
        <v>41</v>
      </c>
      <c r="E5" s="47">
        <v>47</v>
      </c>
      <c r="F5" s="47">
        <v>35</v>
      </c>
      <c r="G5" s="47">
        <v>45</v>
      </c>
      <c r="H5" s="47">
        <v>40</v>
      </c>
      <c r="I5" s="47"/>
      <c r="J5" s="47"/>
      <c r="L5" s="47">
        <v>41</v>
      </c>
      <c r="M5" s="47">
        <v>46</v>
      </c>
      <c r="N5" s="47">
        <v>35</v>
      </c>
      <c r="O5" s="47">
        <v>47</v>
      </c>
      <c r="P5" s="47">
        <v>40</v>
      </c>
      <c r="Q5" s="47"/>
      <c r="R5" s="47"/>
      <c r="S5" s="10"/>
      <c r="T5" s="5">
        <f t="shared" ref="T5:T32" si="2">(IF(I5&gt;0,(SUM(D5:J5)-MAX(D5:J5)-MIN(D5:J5))*3/5,IF(G5&gt;0,(SUM(D5:H5)-MAX(D5:H5)-MIN(D5:H5)),SUM(D5:F5)))*5/30)</f>
        <v>21</v>
      </c>
      <c r="U5" s="5">
        <f t="shared" ref="U5:U32" si="3">(IF(Q5&gt;0,(SUM(L5:R5)-MAX(L5:R5)-MIN(L5:R5))*3/5,IF(O5&gt;0,(SUM(L5:P5)-MAX(L5:P5)-MIN(L5:P5)),SUM(L5:N5)))*5/30)</f>
        <v>21.166666666666668</v>
      </c>
      <c r="V5" s="5"/>
      <c r="W5" s="5">
        <v>0</v>
      </c>
      <c r="X5" s="5">
        <f t="shared" si="0"/>
        <v>42.166666666666671</v>
      </c>
      <c r="Y5" s="56"/>
      <c r="AA5" s="70"/>
    </row>
    <row r="6" spans="1:27" x14ac:dyDescent="0.25">
      <c r="A6" s="30" t="str">
        <f>IF('Order of Draw'!$N6="","",'Order of Draw'!M6)</f>
        <v>Ex.4</v>
      </c>
      <c r="B6" s="13" t="str">
        <f>IF('Order of Draw'!$N6="","",'Order of Draw'!N6)</f>
        <v>OMG</v>
      </c>
      <c r="C6" s="13" t="str">
        <f>IF('Order of Draw'!$N6="","",'Order of Draw'!O6)</f>
        <v>Emma Bauernfeind, Sage Ramberg, Ella Johnson, Katie Edwards, Haley Heiss, Allie Hammann</v>
      </c>
      <c r="D6" s="47">
        <v>53</v>
      </c>
      <c r="E6" s="47">
        <v>54</v>
      </c>
      <c r="F6" s="47">
        <v>57</v>
      </c>
      <c r="G6" s="47">
        <v>50</v>
      </c>
      <c r="H6" s="47">
        <v>51</v>
      </c>
      <c r="I6" s="47"/>
      <c r="J6" s="47"/>
      <c r="L6" s="47">
        <v>54</v>
      </c>
      <c r="M6" s="47">
        <v>56</v>
      </c>
      <c r="N6" s="47">
        <v>59</v>
      </c>
      <c r="O6" s="47">
        <v>53</v>
      </c>
      <c r="P6" s="47">
        <v>53</v>
      </c>
      <c r="Q6" s="47"/>
      <c r="R6" s="47"/>
      <c r="S6" s="10"/>
      <c r="T6" s="5">
        <f t="shared" si="2"/>
        <v>26.333333333333332</v>
      </c>
      <c r="U6" s="5">
        <f t="shared" si="3"/>
        <v>27.166666666666668</v>
      </c>
      <c r="V6" s="5"/>
      <c r="W6" s="5">
        <v>0.5</v>
      </c>
      <c r="X6" s="5">
        <f t="shared" si="0"/>
        <v>54</v>
      </c>
      <c r="Y6" s="55"/>
      <c r="Z6" s="45"/>
      <c r="AA6" s="70"/>
    </row>
    <row r="7" spans="1:27" x14ac:dyDescent="0.25">
      <c r="A7" s="30" t="str">
        <f>IF('Order of Draw'!$N7="","",'Order of Draw'!M7)</f>
        <v>Ex.5</v>
      </c>
      <c r="B7" s="13" t="str">
        <f>IF('Order of Draw'!$N7="","",'Order of Draw'!N7)</f>
        <v>Prior Lake</v>
      </c>
      <c r="C7" s="13" t="str">
        <f>IF('Order of Draw'!$N7="","",'Order of Draw'!O7)</f>
        <v>Libby Bangasser, Lydia Block, Jenna Difrischia, Kendra Korbel, Courtney Kunkel, Maya Van Heteren-Freeze, Jenna Wallskog, Grace Williams</v>
      </c>
      <c r="D7" s="47">
        <v>51</v>
      </c>
      <c r="E7" s="47">
        <v>55</v>
      </c>
      <c r="F7" s="47">
        <v>58</v>
      </c>
      <c r="G7" s="47">
        <v>54</v>
      </c>
      <c r="H7" s="47">
        <v>55</v>
      </c>
      <c r="I7" s="47"/>
      <c r="J7" s="47"/>
      <c r="L7" s="47">
        <v>52</v>
      </c>
      <c r="M7" s="47">
        <v>57</v>
      </c>
      <c r="N7" s="47">
        <v>58</v>
      </c>
      <c r="O7" s="47">
        <v>55</v>
      </c>
      <c r="P7" s="47">
        <v>56</v>
      </c>
      <c r="Q7" s="47"/>
      <c r="R7" s="47"/>
      <c r="S7" s="10"/>
      <c r="T7" s="5">
        <f t="shared" si="2"/>
        <v>27.333333333333332</v>
      </c>
      <c r="U7" s="5">
        <f t="shared" si="3"/>
        <v>28</v>
      </c>
      <c r="V7" s="5"/>
      <c r="W7" s="5">
        <v>0.75</v>
      </c>
      <c r="X7" s="5">
        <f t="shared" si="0"/>
        <v>56.083333333333329</v>
      </c>
      <c r="Y7" s="55"/>
      <c r="Z7" s="45"/>
      <c r="AA7" s="70"/>
    </row>
    <row r="8" spans="1:27" x14ac:dyDescent="0.25">
      <c r="A8" s="30" t="str">
        <f>IF('Order of Draw'!$N8="","",'Order of Draw'!M8)</f>
        <v>Ex.6</v>
      </c>
      <c r="B8" s="13" t="str">
        <f>IF('Order of Draw'!$N8="","",'Order of Draw'!N8)</f>
        <v>Blake</v>
      </c>
      <c r="C8" s="13" t="str">
        <f>IF('Order of Draw'!$N8="","",'Order of Draw'!O8)</f>
        <v>Solveig Bingham, Zoe Florida, Kathryn Kaiser, Grace Ritten, Casey Stocking, CatherineZhang</v>
      </c>
      <c r="D8" s="47">
        <v>53</v>
      </c>
      <c r="E8" s="47">
        <v>52</v>
      </c>
      <c r="F8" s="47">
        <v>44</v>
      </c>
      <c r="G8" s="47">
        <v>54</v>
      </c>
      <c r="H8" s="47">
        <v>43</v>
      </c>
      <c r="I8" s="47"/>
      <c r="J8" s="47"/>
      <c r="L8" s="47">
        <v>54</v>
      </c>
      <c r="M8" s="47">
        <v>52</v>
      </c>
      <c r="N8" s="47">
        <v>45</v>
      </c>
      <c r="O8" s="47">
        <v>54</v>
      </c>
      <c r="P8" s="47">
        <v>43</v>
      </c>
      <c r="Q8" s="47"/>
      <c r="R8" s="47"/>
      <c r="S8" s="10"/>
      <c r="T8" s="5">
        <f t="shared" si="2"/>
        <v>24.833333333333332</v>
      </c>
      <c r="U8" s="5">
        <f t="shared" si="3"/>
        <v>25.166666666666668</v>
      </c>
      <c r="V8" s="5"/>
      <c r="W8" s="5">
        <v>0.5</v>
      </c>
      <c r="X8" s="5">
        <f t="shared" si="0"/>
        <v>50.5</v>
      </c>
      <c r="Y8" s="55"/>
      <c r="Z8" s="45"/>
      <c r="AA8" s="70"/>
    </row>
    <row r="9" spans="1:27" x14ac:dyDescent="0.25">
      <c r="A9" s="30" t="str">
        <f>IF('Order of Draw'!$N9="","",'Order of Draw'!M9)</f>
        <v>Ex.7</v>
      </c>
      <c r="B9" s="13" t="str">
        <f>IF('Order of Draw'!$N9="","",'Order of Draw'!N9)</f>
        <v>OMG</v>
      </c>
      <c r="C9" s="13" t="str">
        <f>IF('Order of Draw'!$N9="","",'Order of Draw'!O9)</f>
        <v>Heather Breidenbach, Jessica Ruohoniemi, Rachel Knox, Katie Moline</v>
      </c>
      <c r="D9" s="47">
        <v>56</v>
      </c>
      <c r="E9" s="47">
        <v>54</v>
      </c>
      <c r="F9" s="47">
        <v>49</v>
      </c>
      <c r="G9" s="47">
        <v>53</v>
      </c>
      <c r="H9" s="47">
        <v>45</v>
      </c>
      <c r="I9" s="47"/>
      <c r="J9" s="47"/>
      <c r="L9" s="47">
        <v>57</v>
      </c>
      <c r="M9" s="47">
        <v>54</v>
      </c>
      <c r="N9" s="47">
        <v>52</v>
      </c>
      <c r="O9" s="47">
        <v>56</v>
      </c>
      <c r="P9" s="47">
        <v>45</v>
      </c>
      <c r="Q9" s="47"/>
      <c r="R9" s="47"/>
      <c r="S9" s="10"/>
      <c r="T9" s="5">
        <f t="shared" si="2"/>
        <v>26</v>
      </c>
      <c r="U9" s="5">
        <f t="shared" si="3"/>
        <v>27</v>
      </c>
      <c r="V9" s="5"/>
      <c r="W9" s="5">
        <v>0</v>
      </c>
      <c r="X9" s="5">
        <f t="shared" ref="X9:X32" si="4">T9+U9-V9+W9</f>
        <v>53</v>
      </c>
      <c r="Y9" s="55"/>
      <c r="Z9" s="45"/>
      <c r="AA9" s="70"/>
    </row>
    <row r="10" spans="1:27" x14ac:dyDescent="0.25">
      <c r="A10" s="30" t="str">
        <f>IF('Order of Draw'!$N10="","",'Order of Draw'!M10)</f>
        <v>Ex.8</v>
      </c>
      <c r="B10" s="13" t="str">
        <f>IF('Order of Draw'!$N10="","",'Order of Draw'!N10)</f>
        <v>Prior Lake</v>
      </c>
      <c r="C10" s="13" t="str">
        <f>IF('Order of Draw'!$N10="","",'Order of Draw'!O10)</f>
        <v>Carmen Bernu, Marissa Broughten, Emma Gahlin, Tori Gens, Sarah McDonald, McKenna Relling, Hannah Rodewald, Sophie Zielke</v>
      </c>
      <c r="D10" s="47">
        <v>58</v>
      </c>
      <c r="E10" s="47">
        <v>63</v>
      </c>
      <c r="F10" s="47">
        <v>62</v>
      </c>
      <c r="G10" s="47">
        <v>59</v>
      </c>
      <c r="H10" s="47">
        <v>59</v>
      </c>
      <c r="I10" s="47"/>
      <c r="J10" s="47"/>
      <c r="L10" s="47">
        <v>59</v>
      </c>
      <c r="M10" s="47">
        <v>64</v>
      </c>
      <c r="N10" s="47">
        <v>63</v>
      </c>
      <c r="O10" s="47">
        <v>61</v>
      </c>
      <c r="P10" s="47">
        <v>61</v>
      </c>
      <c r="Q10" s="47"/>
      <c r="R10" s="47"/>
      <c r="S10" s="10"/>
      <c r="T10" s="5">
        <f t="shared" si="2"/>
        <v>30</v>
      </c>
      <c r="U10" s="5">
        <f t="shared" si="3"/>
        <v>30.833333333333332</v>
      </c>
      <c r="V10" s="5"/>
      <c r="W10" s="5">
        <v>1</v>
      </c>
      <c r="X10" s="5">
        <f t="shared" si="4"/>
        <v>61.833333333333329</v>
      </c>
      <c r="Y10" s="55"/>
      <c r="Z10" s="45"/>
      <c r="AA10" s="70"/>
    </row>
    <row r="11" spans="1:27" x14ac:dyDescent="0.25">
      <c r="A11" s="30" t="str">
        <f>IF('Order of Draw'!$N11="","",'Order of Draw'!M11)</f>
        <v>Ex.9</v>
      </c>
      <c r="B11" s="13" t="str">
        <f>IF('Order of Draw'!$N11="","",'Order of Draw'!N11)</f>
        <v>OMG</v>
      </c>
      <c r="C11" s="13" t="str">
        <f>IF('Order of Draw'!$N11="","",'Order of Draw'!O11)</f>
        <v>Hannah Littel, Zoe Waldron, Kelly McNamee, Katie Olson, Caroline Laborde, Maddie Peters, Holly Drazenovich, Margo Prentice</v>
      </c>
      <c r="D11" s="47">
        <v>59</v>
      </c>
      <c r="E11" s="47">
        <v>60</v>
      </c>
      <c r="F11" s="47">
        <v>55</v>
      </c>
      <c r="G11" s="47">
        <v>60</v>
      </c>
      <c r="H11" s="47">
        <v>56</v>
      </c>
      <c r="I11" s="47"/>
      <c r="J11" s="47"/>
      <c r="L11" s="47">
        <v>61</v>
      </c>
      <c r="M11" s="47">
        <v>60</v>
      </c>
      <c r="N11" s="47">
        <v>57</v>
      </c>
      <c r="O11" s="47">
        <v>62</v>
      </c>
      <c r="P11" s="47">
        <v>58</v>
      </c>
      <c r="Q11" s="47"/>
      <c r="R11" s="47"/>
      <c r="S11" s="10"/>
      <c r="T11" s="5">
        <f t="shared" si="2"/>
        <v>29.166666666666668</v>
      </c>
      <c r="U11" s="5">
        <f t="shared" si="3"/>
        <v>29.833333333333332</v>
      </c>
      <c r="V11" s="5"/>
      <c r="W11" s="5">
        <v>1</v>
      </c>
      <c r="X11" s="5">
        <f t="shared" si="4"/>
        <v>60</v>
      </c>
      <c r="Y11" s="55"/>
      <c r="Z11" s="45"/>
      <c r="AA11" s="70"/>
    </row>
    <row r="12" spans="1:27" x14ac:dyDescent="0.25">
      <c r="A12" s="30">
        <f>IF('Order of Draw'!$N12="","",'Order of Draw'!M12)</f>
        <v>1</v>
      </c>
      <c r="B12" s="13" t="str">
        <f>IF('Order of Draw'!$N12="","",'Order of Draw'!N12)</f>
        <v>Blake</v>
      </c>
      <c r="C12" s="13" t="str">
        <f>IF('Order of Draw'!$N12="","",'Order of Draw'!O12)</f>
        <v>Kara Gerads, Caroline Hardy, Josie Lagerstrom, Olivia Lentz</v>
      </c>
      <c r="D12" s="47">
        <v>62</v>
      </c>
      <c r="E12" s="47">
        <v>63</v>
      </c>
      <c r="F12" s="47">
        <v>56</v>
      </c>
      <c r="G12" s="47">
        <v>61</v>
      </c>
      <c r="H12" s="47">
        <v>61</v>
      </c>
      <c r="I12" s="47"/>
      <c r="J12" s="47"/>
      <c r="L12" s="47">
        <v>64</v>
      </c>
      <c r="M12" s="47">
        <v>64</v>
      </c>
      <c r="N12" s="47">
        <v>57</v>
      </c>
      <c r="O12" s="47">
        <v>61</v>
      </c>
      <c r="P12" s="47">
        <v>61</v>
      </c>
      <c r="Q12" s="47"/>
      <c r="R12" s="47"/>
      <c r="S12" s="10"/>
      <c r="T12" s="5">
        <f t="shared" si="2"/>
        <v>30.666666666666668</v>
      </c>
      <c r="U12" s="5">
        <f t="shared" si="3"/>
        <v>31</v>
      </c>
      <c r="V12" s="5"/>
      <c r="W12" s="5">
        <v>0</v>
      </c>
      <c r="X12" s="5">
        <f t="shared" si="4"/>
        <v>61.666666666666671</v>
      </c>
      <c r="Y12" s="55" t="s">
        <v>82</v>
      </c>
      <c r="Z12" s="45"/>
      <c r="AA12" s="70"/>
    </row>
    <row r="13" spans="1:27" x14ac:dyDescent="0.25">
      <c r="A13" s="30">
        <f>IF('Order of Draw'!$N13="","",'Order of Draw'!M13)</f>
        <v>2</v>
      </c>
      <c r="B13" s="13" t="str">
        <f>IF('Order of Draw'!$N13="","",'Order of Draw'!N13)</f>
        <v>OMG</v>
      </c>
      <c r="C13" s="13" t="str">
        <f>IF('Order of Draw'!$N13="","",'Order of Draw'!O13)</f>
        <v>Anna Ganser, Ellie Heitzig, Marie Vanderwarn, Danielle Hawes, Ellie Vrba</v>
      </c>
      <c r="D13" s="47">
        <v>64</v>
      </c>
      <c r="E13" s="47">
        <v>63</v>
      </c>
      <c r="F13" s="47">
        <v>57</v>
      </c>
      <c r="G13" s="47">
        <v>59</v>
      </c>
      <c r="H13" s="47">
        <v>59</v>
      </c>
      <c r="I13" s="47"/>
      <c r="J13" s="47"/>
      <c r="L13" s="47">
        <v>65</v>
      </c>
      <c r="M13" s="47">
        <v>65</v>
      </c>
      <c r="N13" s="47">
        <v>60</v>
      </c>
      <c r="O13" s="47">
        <v>60</v>
      </c>
      <c r="P13" s="47">
        <v>60</v>
      </c>
      <c r="Q13" s="47"/>
      <c r="R13" s="47"/>
      <c r="S13" s="10"/>
      <c r="T13" s="5">
        <f t="shared" si="2"/>
        <v>30.166666666666668</v>
      </c>
      <c r="U13" s="5">
        <f t="shared" si="3"/>
        <v>30.833333333333332</v>
      </c>
      <c r="V13" s="5"/>
      <c r="W13" s="5">
        <v>0.25</v>
      </c>
      <c r="X13" s="5">
        <f t="shared" si="4"/>
        <v>61.25</v>
      </c>
      <c r="Y13" s="55" t="s">
        <v>82</v>
      </c>
      <c r="Z13" s="45"/>
      <c r="AA13" s="70"/>
    </row>
    <row r="14" spans="1:27" x14ac:dyDescent="0.25">
      <c r="A14" s="30">
        <f>IF('Order of Draw'!$N14="","",'Order of Draw'!M14)</f>
        <v>3</v>
      </c>
      <c r="B14" s="13" t="str">
        <f>IF('Order of Draw'!$N14="","",'Order of Draw'!N14)</f>
        <v>Prior Lake</v>
      </c>
      <c r="C14" s="13" t="str">
        <f>IF('Order of Draw'!$N14="","",'Order of Draw'!O14)</f>
        <v>Lauryn Baumer, Claire Benson, Caitlin Giles, Jennifer Lein, Moira Ling, Alissa Scheffler</v>
      </c>
      <c r="D14" s="47">
        <v>60</v>
      </c>
      <c r="E14" s="47">
        <v>64</v>
      </c>
      <c r="F14" s="47">
        <v>60</v>
      </c>
      <c r="G14" s="47">
        <v>60</v>
      </c>
      <c r="H14" s="47">
        <v>61</v>
      </c>
      <c r="I14" s="47"/>
      <c r="J14" s="47"/>
      <c r="L14" s="47">
        <v>61</v>
      </c>
      <c r="M14" s="47">
        <v>64</v>
      </c>
      <c r="N14" s="47">
        <v>63</v>
      </c>
      <c r="O14" s="47">
        <v>60</v>
      </c>
      <c r="P14" s="47">
        <v>62</v>
      </c>
      <c r="Q14" s="47"/>
      <c r="R14" s="47"/>
      <c r="S14" s="10"/>
      <c r="T14" s="5">
        <f t="shared" si="2"/>
        <v>30.166666666666668</v>
      </c>
      <c r="U14" s="5">
        <f t="shared" si="3"/>
        <v>31</v>
      </c>
      <c r="V14" s="5"/>
      <c r="W14" s="5">
        <v>0.5</v>
      </c>
      <c r="X14" s="5">
        <f t="shared" si="4"/>
        <v>61.666666666666671</v>
      </c>
      <c r="Y14" s="55" t="s">
        <v>82</v>
      </c>
      <c r="Z14" s="45"/>
      <c r="AA14" s="70"/>
    </row>
    <row r="15" spans="1:27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1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2"/>
        <v>0</v>
      </c>
      <c r="U15" s="5">
        <f t="shared" si="3"/>
        <v>0</v>
      </c>
      <c r="V15" s="5"/>
      <c r="W15" s="5"/>
      <c r="X15" s="5">
        <f t="shared" si="4"/>
        <v>0</v>
      </c>
      <c r="Y15" s="55"/>
      <c r="Z15" s="45"/>
      <c r="AA15" s="70"/>
    </row>
    <row r="16" spans="1:27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2"/>
        <v>0</v>
      </c>
      <c r="U16" s="5">
        <f t="shared" si="3"/>
        <v>0</v>
      </c>
      <c r="V16" s="5"/>
      <c r="W16" s="5"/>
      <c r="X16" s="5">
        <f t="shared" si="4"/>
        <v>0</v>
      </c>
      <c r="Y16" s="55"/>
      <c r="Z16" s="45"/>
      <c r="AA16" s="70"/>
    </row>
    <row r="17" spans="1:27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2"/>
        <v>0</v>
      </c>
      <c r="U17" s="5">
        <f t="shared" si="3"/>
        <v>0</v>
      </c>
      <c r="V17" s="5"/>
      <c r="W17" s="5"/>
      <c r="X17" s="5">
        <f t="shared" si="4"/>
        <v>0</v>
      </c>
      <c r="Y17" s="55"/>
      <c r="Z17" s="45"/>
      <c r="AA17" s="70"/>
    </row>
    <row r="18" spans="1:27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2"/>
        <v>0</v>
      </c>
      <c r="U18" s="5">
        <f t="shared" si="3"/>
        <v>0</v>
      </c>
      <c r="V18" s="5"/>
      <c r="W18" s="5"/>
      <c r="X18" s="5">
        <f t="shared" si="4"/>
        <v>0</v>
      </c>
      <c r="Y18" s="55"/>
      <c r="Z18" s="45"/>
      <c r="AA18" s="70"/>
    </row>
    <row r="19" spans="1:27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2"/>
        <v>0</v>
      </c>
      <c r="U19" s="5">
        <f t="shared" si="3"/>
        <v>0</v>
      </c>
      <c r="V19" s="5"/>
      <c r="W19" s="5"/>
      <c r="X19" s="5">
        <f t="shared" si="4"/>
        <v>0</v>
      </c>
      <c r="Y19" s="55"/>
      <c r="Z19" s="45"/>
      <c r="AA19" s="70"/>
    </row>
    <row r="20" spans="1:27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2"/>
        <v>0</v>
      </c>
      <c r="U20" s="5">
        <f t="shared" si="3"/>
        <v>0</v>
      </c>
      <c r="V20" s="5"/>
      <c r="W20" s="5"/>
      <c r="X20" s="5">
        <f t="shared" si="4"/>
        <v>0</v>
      </c>
      <c r="Y20" s="55"/>
      <c r="Z20" s="45"/>
      <c r="AA20" s="70"/>
    </row>
    <row r="21" spans="1:27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2"/>
        <v>0</v>
      </c>
      <c r="U21" s="5">
        <f t="shared" si="3"/>
        <v>0</v>
      </c>
      <c r="V21" s="5"/>
      <c r="W21" s="5"/>
      <c r="X21" s="5">
        <f t="shared" si="4"/>
        <v>0</v>
      </c>
      <c r="Y21" s="55"/>
      <c r="Z21" s="45"/>
      <c r="AA21" s="70"/>
    </row>
    <row r="22" spans="1:27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2"/>
        <v>0</v>
      </c>
      <c r="U22" s="5">
        <f t="shared" si="3"/>
        <v>0</v>
      </c>
      <c r="V22" s="5"/>
      <c r="W22" s="5"/>
      <c r="X22" s="5">
        <f t="shared" si="4"/>
        <v>0</v>
      </c>
      <c r="Y22" s="55"/>
      <c r="Z22" s="45"/>
      <c r="AA22" s="70"/>
    </row>
    <row r="23" spans="1:27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2"/>
        <v>0</v>
      </c>
      <c r="U23" s="5">
        <f t="shared" si="3"/>
        <v>0</v>
      </c>
      <c r="V23" s="5"/>
      <c r="W23" s="5"/>
      <c r="X23" s="5">
        <f t="shared" si="4"/>
        <v>0</v>
      </c>
      <c r="Y23" s="55"/>
      <c r="Z23" s="45"/>
      <c r="AA23" s="70"/>
    </row>
    <row r="24" spans="1:27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2"/>
        <v>0</v>
      </c>
      <c r="U24" s="5">
        <f t="shared" si="3"/>
        <v>0</v>
      </c>
      <c r="V24" s="5"/>
      <c r="W24" s="5"/>
      <c r="X24" s="5">
        <f t="shared" si="4"/>
        <v>0</v>
      </c>
      <c r="Y24" s="55"/>
      <c r="Z24" s="45"/>
      <c r="AA24" s="70"/>
    </row>
    <row r="25" spans="1:27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2"/>
        <v>0</v>
      </c>
      <c r="U25" s="5">
        <f t="shared" si="3"/>
        <v>0</v>
      </c>
      <c r="V25" s="5"/>
      <c r="W25" s="5"/>
      <c r="X25" s="5">
        <f t="shared" si="4"/>
        <v>0</v>
      </c>
      <c r="Y25" s="55"/>
      <c r="Z25" s="45"/>
      <c r="AA25" s="70"/>
    </row>
    <row r="26" spans="1:27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2"/>
        <v>0</v>
      </c>
      <c r="U26" s="5">
        <f t="shared" si="3"/>
        <v>0</v>
      </c>
      <c r="V26" s="5"/>
      <c r="W26" s="5"/>
      <c r="X26" s="5">
        <f t="shared" si="4"/>
        <v>0</v>
      </c>
      <c r="Y26" s="55"/>
      <c r="Z26" s="45"/>
      <c r="AA26" s="70"/>
    </row>
    <row r="27" spans="1:27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2"/>
        <v>0</v>
      </c>
      <c r="U27" s="5">
        <f t="shared" si="3"/>
        <v>0</v>
      </c>
      <c r="V27" s="5"/>
      <c r="W27" s="5"/>
      <c r="X27" s="5">
        <f t="shared" si="4"/>
        <v>0</v>
      </c>
      <c r="Y27" s="55"/>
      <c r="Z27" s="45"/>
      <c r="AA27" s="70"/>
    </row>
    <row r="28" spans="1:27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2"/>
        <v>0</v>
      </c>
      <c r="U28" s="5">
        <f t="shared" si="3"/>
        <v>0</v>
      </c>
      <c r="V28" s="5"/>
      <c r="W28" s="5"/>
      <c r="X28" s="5">
        <f t="shared" si="4"/>
        <v>0</v>
      </c>
      <c r="Y28" s="55"/>
      <c r="Z28" s="45"/>
      <c r="AA28" s="70"/>
    </row>
    <row r="29" spans="1:27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2"/>
        <v>0</v>
      </c>
      <c r="U29" s="5">
        <f t="shared" si="3"/>
        <v>0</v>
      </c>
      <c r="V29" s="5"/>
      <c r="W29" s="5"/>
      <c r="X29" s="5">
        <f t="shared" si="4"/>
        <v>0</v>
      </c>
      <c r="Y29" s="55"/>
      <c r="Z29" s="45"/>
      <c r="AA29" s="70"/>
    </row>
    <row r="30" spans="1:27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2"/>
        <v>0</v>
      </c>
      <c r="U30" s="5">
        <f t="shared" si="3"/>
        <v>0</v>
      </c>
      <c r="V30" s="5"/>
      <c r="W30" s="5"/>
      <c r="X30" s="5">
        <f t="shared" si="4"/>
        <v>0</v>
      </c>
      <c r="Y30" s="55"/>
      <c r="Z30" s="45"/>
      <c r="AA30" s="70"/>
    </row>
    <row r="31" spans="1:27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2"/>
        <v>0</v>
      </c>
      <c r="U31" s="5">
        <f t="shared" si="3"/>
        <v>0</v>
      </c>
      <c r="V31" s="5"/>
      <c r="W31" s="5"/>
      <c r="X31" s="5">
        <f t="shared" si="4"/>
        <v>0</v>
      </c>
      <c r="Y31" s="55"/>
      <c r="Z31" s="45"/>
      <c r="AA31" s="70"/>
    </row>
    <row r="32" spans="1:27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2"/>
        <v>0</v>
      </c>
      <c r="U32" s="5">
        <f t="shared" si="3"/>
        <v>0</v>
      </c>
      <c r="V32" s="5"/>
      <c r="W32" s="5"/>
      <c r="X32" s="5">
        <f t="shared" si="4"/>
        <v>0</v>
      </c>
      <c r="Y32" s="55"/>
      <c r="Z32" s="45"/>
      <c r="AA32" s="70"/>
    </row>
    <row r="33" spans="25:25" x14ac:dyDescent="0.25">
      <c r="Y33" s="29"/>
    </row>
    <row r="34" spans="25:25" x14ac:dyDescent="0.25">
      <c r="Y34" s="29"/>
    </row>
    <row r="35" spans="25:25" x14ac:dyDescent="0.25">
      <c r="Y35" s="29"/>
    </row>
    <row r="36" spans="25:25" x14ac:dyDescent="0.25">
      <c r="Y36" s="29"/>
    </row>
    <row r="37" spans="25:25" x14ac:dyDescent="0.25">
      <c r="Y37" s="29"/>
    </row>
  </sheetData>
  <phoneticPr fontId="1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H1" workbookViewId="0">
      <selection activeCell="O10" sqref="O10"/>
    </sheetView>
  </sheetViews>
  <sheetFormatPr defaultRowHeight="12.75" x14ac:dyDescent="0.2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0" width="12.7109375" customWidth="1"/>
    <col min="11" max="11" width="34" customWidth="1"/>
    <col min="12" max="13" width="3.7109375" customWidth="1"/>
    <col min="14" max="15" width="12.7109375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55" t="s">
        <v>63</v>
      </c>
      <c r="B3" s="59" t="s">
        <v>73</v>
      </c>
      <c r="C3" s="59" t="s">
        <v>92</v>
      </c>
      <c r="E3" s="55" t="s">
        <v>63</v>
      </c>
      <c r="F3" s="59" t="s">
        <v>38</v>
      </c>
      <c r="G3" s="59" t="s">
        <v>44</v>
      </c>
      <c r="I3" s="55" t="s">
        <v>63</v>
      </c>
      <c r="J3" s="59" t="s">
        <v>72</v>
      </c>
      <c r="K3" s="59" t="s">
        <v>56</v>
      </c>
      <c r="L3" s="28"/>
      <c r="M3" s="55" t="s">
        <v>63</v>
      </c>
      <c r="N3" s="59" t="s">
        <v>38</v>
      </c>
      <c r="O3" s="59" t="s">
        <v>47</v>
      </c>
    </row>
    <row r="4" spans="1:15" x14ac:dyDescent="0.2">
      <c r="A4" s="55" t="s">
        <v>91</v>
      </c>
      <c r="B4" s="59" t="s">
        <v>38</v>
      </c>
      <c r="C4" s="59" t="s">
        <v>96</v>
      </c>
      <c r="E4" s="55" t="s">
        <v>91</v>
      </c>
      <c r="F4" s="59" t="s">
        <v>73</v>
      </c>
      <c r="G4" s="59" t="s">
        <v>75</v>
      </c>
      <c r="I4" s="55" t="s">
        <v>91</v>
      </c>
      <c r="J4" s="59" t="s">
        <v>38</v>
      </c>
      <c r="K4" s="59" t="s">
        <v>40</v>
      </c>
      <c r="L4" s="28"/>
      <c r="M4" s="55" t="s">
        <v>91</v>
      </c>
      <c r="N4" s="59" t="s">
        <v>72</v>
      </c>
      <c r="O4" s="59" t="s">
        <v>68</v>
      </c>
    </row>
    <row r="5" spans="1:15" x14ac:dyDescent="0.2">
      <c r="A5" s="55" t="s">
        <v>84</v>
      </c>
      <c r="B5" s="59" t="s">
        <v>72</v>
      </c>
      <c r="C5" s="59" t="s">
        <v>64</v>
      </c>
      <c r="E5" s="28">
        <v>1</v>
      </c>
      <c r="F5" s="59" t="s">
        <v>72</v>
      </c>
      <c r="G5" s="59" t="s">
        <v>61</v>
      </c>
      <c r="I5" s="55" t="s">
        <v>84</v>
      </c>
      <c r="J5" s="59" t="s">
        <v>72</v>
      </c>
      <c r="K5" s="59" t="s">
        <v>58</v>
      </c>
      <c r="L5" s="28"/>
      <c r="M5" s="55" t="s">
        <v>84</v>
      </c>
      <c r="N5" s="59" t="s">
        <v>73</v>
      </c>
      <c r="O5" s="59" t="s">
        <v>79</v>
      </c>
    </row>
    <row r="6" spans="1:15" x14ac:dyDescent="0.2">
      <c r="A6" s="55" t="s">
        <v>85</v>
      </c>
      <c r="B6" s="59" t="s">
        <v>73</v>
      </c>
      <c r="C6" s="59" t="s">
        <v>95</v>
      </c>
      <c r="E6" s="28">
        <f t="shared" ref="E6:E32" si="0">+E5+1</f>
        <v>2</v>
      </c>
      <c r="F6" s="59" t="s">
        <v>73</v>
      </c>
      <c r="G6" s="59" t="s">
        <v>76</v>
      </c>
      <c r="I6" s="28">
        <v>1</v>
      </c>
      <c r="J6" s="59" t="s">
        <v>73</v>
      </c>
      <c r="K6" s="59" t="s">
        <v>77</v>
      </c>
      <c r="L6" s="28"/>
      <c r="M6" s="55" t="s">
        <v>85</v>
      </c>
      <c r="N6" s="59" t="s">
        <v>38</v>
      </c>
      <c r="O6" s="59" t="s">
        <v>48</v>
      </c>
    </row>
    <row r="7" spans="1:15" x14ac:dyDescent="0.2">
      <c r="A7" s="55" t="s">
        <v>86</v>
      </c>
      <c r="B7" s="59" t="s">
        <v>38</v>
      </c>
      <c r="C7" s="59" t="s">
        <v>74</v>
      </c>
      <c r="E7" s="28">
        <f t="shared" si="0"/>
        <v>3</v>
      </c>
      <c r="F7" s="59" t="s">
        <v>38</v>
      </c>
      <c r="G7" s="59" t="s">
        <v>45</v>
      </c>
      <c r="I7" s="28">
        <f t="shared" ref="I7:I32" si="1">+I6+1</f>
        <v>2</v>
      </c>
      <c r="J7" s="59" t="s">
        <v>38</v>
      </c>
      <c r="K7" s="59" t="s">
        <v>41</v>
      </c>
      <c r="L7" s="28"/>
      <c r="M7" s="55" t="s">
        <v>86</v>
      </c>
      <c r="N7" s="59" t="s">
        <v>72</v>
      </c>
      <c r="O7" s="59" t="s">
        <v>69</v>
      </c>
    </row>
    <row r="8" spans="1:15" x14ac:dyDescent="0.2">
      <c r="A8" s="55" t="s">
        <v>87</v>
      </c>
      <c r="B8" s="59" t="s">
        <v>72</v>
      </c>
      <c r="C8" s="59" t="s">
        <v>65</v>
      </c>
      <c r="E8" s="28">
        <f t="shared" si="0"/>
        <v>4</v>
      </c>
      <c r="F8" s="59" t="s">
        <v>72</v>
      </c>
      <c r="G8" s="59" t="s">
        <v>62</v>
      </c>
      <c r="I8" s="28">
        <f t="shared" si="1"/>
        <v>3</v>
      </c>
      <c r="J8" s="59" t="s">
        <v>72</v>
      </c>
      <c r="K8" s="59" t="s">
        <v>59</v>
      </c>
      <c r="L8" s="28"/>
      <c r="M8" s="55" t="s">
        <v>87</v>
      </c>
      <c r="N8" s="59" t="s">
        <v>73</v>
      </c>
      <c r="O8" s="59" t="s">
        <v>80</v>
      </c>
    </row>
    <row r="9" spans="1:15" x14ac:dyDescent="0.2">
      <c r="A9" s="28">
        <v>1</v>
      </c>
      <c r="B9" s="59" t="s">
        <v>73</v>
      </c>
      <c r="C9" s="59" t="s">
        <v>94</v>
      </c>
      <c r="E9" s="28">
        <f t="shared" si="0"/>
        <v>5</v>
      </c>
      <c r="F9" s="59"/>
      <c r="G9" s="59"/>
      <c r="I9" s="28">
        <f t="shared" si="1"/>
        <v>4</v>
      </c>
      <c r="J9" s="59" t="s">
        <v>73</v>
      </c>
      <c r="K9" s="59" t="s">
        <v>78</v>
      </c>
      <c r="L9" s="28"/>
      <c r="M9" s="55" t="s">
        <v>88</v>
      </c>
      <c r="N9" s="59" t="s">
        <v>38</v>
      </c>
      <c r="O9" s="59" t="s">
        <v>98</v>
      </c>
    </row>
    <row r="10" spans="1:15" x14ac:dyDescent="0.2">
      <c r="A10" s="28">
        <f t="shared" ref="A10:A32" si="2">+A9+1</f>
        <v>2</v>
      </c>
      <c r="B10" s="59" t="s">
        <v>38</v>
      </c>
      <c r="C10" s="59" t="s">
        <v>36</v>
      </c>
      <c r="E10" s="28">
        <f t="shared" si="0"/>
        <v>6</v>
      </c>
      <c r="F10" s="59"/>
      <c r="G10" s="59"/>
      <c r="I10" s="28">
        <f t="shared" si="1"/>
        <v>5</v>
      </c>
      <c r="J10" s="59" t="s">
        <v>38</v>
      </c>
      <c r="K10" s="59" t="s">
        <v>42</v>
      </c>
      <c r="L10" s="28"/>
      <c r="M10" s="55" t="s">
        <v>89</v>
      </c>
      <c r="N10" s="59" t="s">
        <v>72</v>
      </c>
      <c r="O10" s="59" t="s">
        <v>70</v>
      </c>
    </row>
    <row r="11" spans="1:15" x14ac:dyDescent="0.2">
      <c r="A11" s="28">
        <f t="shared" si="2"/>
        <v>3</v>
      </c>
      <c r="B11" s="59" t="s">
        <v>73</v>
      </c>
      <c r="C11" s="59" t="s">
        <v>93</v>
      </c>
      <c r="E11" s="28">
        <f t="shared" si="0"/>
        <v>7</v>
      </c>
      <c r="F11" s="59"/>
      <c r="G11" s="59"/>
      <c r="I11" s="28">
        <f t="shared" si="1"/>
        <v>6</v>
      </c>
      <c r="J11" s="59" t="s">
        <v>72</v>
      </c>
      <c r="K11" s="59" t="s">
        <v>60</v>
      </c>
      <c r="L11" s="28"/>
      <c r="M11" s="55" t="s">
        <v>90</v>
      </c>
      <c r="N11" s="59" t="s">
        <v>38</v>
      </c>
      <c r="O11" s="59" t="s">
        <v>52</v>
      </c>
    </row>
    <row r="12" spans="1:15" x14ac:dyDescent="0.2">
      <c r="A12" s="28">
        <f t="shared" si="2"/>
        <v>4</v>
      </c>
      <c r="B12" s="59" t="s">
        <v>38</v>
      </c>
      <c r="C12" s="59" t="s">
        <v>37</v>
      </c>
      <c r="E12" s="28">
        <f t="shared" si="0"/>
        <v>8</v>
      </c>
      <c r="F12" s="59"/>
      <c r="G12" s="59"/>
      <c r="I12" s="28">
        <f t="shared" si="1"/>
        <v>7</v>
      </c>
      <c r="J12" s="59"/>
      <c r="K12" s="59"/>
      <c r="L12" s="28"/>
      <c r="M12" s="28">
        <v>1</v>
      </c>
      <c r="N12" s="59" t="s">
        <v>73</v>
      </c>
      <c r="O12" s="59" t="s">
        <v>81</v>
      </c>
    </row>
    <row r="13" spans="1:15" x14ac:dyDescent="0.2">
      <c r="A13" s="28">
        <f t="shared" si="2"/>
        <v>5</v>
      </c>
      <c r="B13" s="59" t="s">
        <v>72</v>
      </c>
      <c r="C13" s="59" t="s">
        <v>66</v>
      </c>
      <c r="E13" s="28">
        <f t="shared" si="0"/>
        <v>9</v>
      </c>
      <c r="F13" s="59"/>
      <c r="G13" s="59"/>
      <c r="I13" s="28">
        <f t="shared" si="1"/>
        <v>8</v>
      </c>
      <c r="J13" s="59"/>
      <c r="K13" s="59"/>
      <c r="L13" s="28"/>
      <c r="M13" s="28">
        <f t="shared" ref="M13:M32" si="3">+M12+1</f>
        <v>2</v>
      </c>
      <c r="N13" s="59" t="s">
        <v>38</v>
      </c>
      <c r="O13" s="59" t="s">
        <v>53</v>
      </c>
    </row>
    <row r="14" spans="1:15" x14ac:dyDescent="0.2">
      <c r="A14" s="28">
        <f t="shared" si="2"/>
        <v>6</v>
      </c>
      <c r="B14" s="59"/>
      <c r="C14" s="59"/>
      <c r="E14" s="28">
        <f t="shared" si="0"/>
        <v>10</v>
      </c>
      <c r="F14" s="59"/>
      <c r="G14" s="59"/>
      <c r="I14" s="28">
        <f t="shared" si="1"/>
        <v>9</v>
      </c>
      <c r="J14" s="59"/>
      <c r="K14" s="59"/>
      <c r="L14" s="28"/>
      <c r="M14" s="28">
        <f t="shared" si="3"/>
        <v>3</v>
      </c>
      <c r="N14" s="59" t="s">
        <v>72</v>
      </c>
      <c r="O14" s="59" t="s">
        <v>83</v>
      </c>
    </row>
    <row r="15" spans="1:15" x14ac:dyDescent="0.2">
      <c r="A15" s="28">
        <f t="shared" si="2"/>
        <v>7</v>
      </c>
      <c r="B15" s="59"/>
      <c r="C15" s="59"/>
      <c r="E15" s="28">
        <f t="shared" si="0"/>
        <v>11</v>
      </c>
      <c r="F15" s="59"/>
      <c r="G15" s="59"/>
      <c r="I15" s="28">
        <f t="shared" si="1"/>
        <v>10</v>
      </c>
      <c r="J15" s="59"/>
      <c r="K15" s="59"/>
      <c r="L15" s="28"/>
      <c r="M15" s="28">
        <f t="shared" si="3"/>
        <v>4</v>
      </c>
      <c r="N15" s="59"/>
      <c r="O15" s="59"/>
    </row>
    <row r="16" spans="1:15" x14ac:dyDescent="0.2">
      <c r="A16" s="28">
        <f t="shared" si="2"/>
        <v>8</v>
      </c>
      <c r="B16" s="59"/>
      <c r="C16" s="59"/>
      <c r="E16" s="28">
        <f t="shared" si="0"/>
        <v>12</v>
      </c>
      <c r="F16" s="59"/>
      <c r="G16" s="59"/>
      <c r="I16" s="28">
        <f t="shared" si="1"/>
        <v>11</v>
      </c>
      <c r="J16" s="59"/>
      <c r="K16" s="59"/>
      <c r="L16" s="28"/>
      <c r="M16" s="28">
        <f t="shared" si="3"/>
        <v>5</v>
      </c>
      <c r="N16" s="59"/>
      <c r="O16" s="59"/>
    </row>
    <row r="17" spans="1:15" x14ac:dyDescent="0.2">
      <c r="A17" s="28">
        <f t="shared" si="2"/>
        <v>9</v>
      </c>
      <c r="B17" s="59"/>
      <c r="C17" s="59"/>
      <c r="E17" s="28">
        <f t="shared" si="0"/>
        <v>13</v>
      </c>
      <c r="F17" s="59"/>
      <c r="G17" s="59"/>
      <c r="I17" s="28">
        <f t="shared" si="1"/>
        <v>12</v>
      </c>
      <c r="J17" s="59"/>
      <c r="K17" s="59"/>
      <c r="L17" s="28"/>
      <c r="M17" s="28">
        <f t="shared" si="3"/>
        <v>6</v>
      </c>
      <c r="N17" s="59"/>
      <c r="O17" s="59"/>
    </row>
    <row r="18" spans="1:15" x14ac:dyDescent="0.2">
      <c r="A18" s="28">
        <f t="shared" si="2"/>
        <v>10</v>
      </c>
      <c r="B18" s="59"/>
      <c r="C18" s="59"/>
      <c r="E18" s="28">
        <f t="shared" si="0"/>
        <v>14</v>
      </c>
      <c r="F18" s="59"/>
      <c r="G18" s="59"/>
      <c r="I18" s="28">
        <f t="shared" si="1"/>
        <v>13</v>
      </c>
      <c r="J18" s="59"/>
      <c r="K18" s="59"/>
      <c r="L18" s="28"/>
      <c r="M18" s="28">
        <f t="shared" si="3"/>
        <v>7</v>
      </c>
      <c r="N18" s="59"/>
      <c r="O18" s="59"/>
    </row>
    <row r="19" spans="1:15" x14ac:dyDescent="0.2">
      <c r="A19" s="28">
        <f t="shared" si="2"/>
        <v>11</v>
      </c>
      <c r="B19" s="59"/>
      <c r="C19" s="59"/>
      <c r="E19" s="28">
        <f t="shared" si="0"/>
        <v>15</v>
      </c>
      <c r="F19" s="59"/>
      <c r="G19" s="59"/>
      <c r="I19" s="28">
        <f t="shared" si="1"/>
        <v>14</v>
      </c>
      <c r="J19" s="59"/>
      <c r="K19" s="59"/>
      <c r="L19" s="28"/>
      <c r="M19" s="28">
        <f t="shared" si="3"/>
        <v>8</v>
      </c>
      <c r="N19" s="59"/>
      <c r="O19" s="59"/>
    </row>
    <row r="20" spans="1:15" x14ac:dyDescent="0.2">
      <c r="A20" s="28">
        <f t="shared" si="2"/>
        <v>12</v>
      </c>
      <c r="B20" s="59"/>
      <c r="C20" s="59"/>
      <c r="E20" s="28">
        <f t="shared" si="0"/>
        <v>16</v>
      </c>
      <c r="F20" s="59"/>
      <c r="G20" s="59"/>
      <c r="I20" s="28">
        <f t="shared" si="1"/>
        <v>15</v>
      </c>
      <c r="J20" s="59"/>
      <c r="K20" s="59"/>
      <c r="L20" s="28"/>
      <c r="M20" s="28">
        <f t="shared" si="3"/>
        <v>9</v>
      </c>
      <c r="N20" s="59"/>
      <c r="O20" s="59"/>
    </row>
    <row r="21" spans="1:15" x14ac:dyDescent="0.2">
      <c r="A21" s="28">
        <f t="shared" si="2"/>
        <v>13</v>
      </c>
      <c r="B21" s="59"/>
      <c r="C21" s="59"/>
      <c r="E21" s="28">
        <f t="shared" si="0"/>
        <v>17</v>
      </c>
      <c r="F21" s="59"/>
      <c r="G21" s="59"/>
      <c r="I21" s="28">
        <f t="shared" si="1"/>
        <v>16</v>
      </c>
      <c r="J21" s="59"/>
      <c r="K21" s="59"/>
      <c r="L21" s="28"/>
      <c r="M21" s="28">
        <f t="shared" si="3"/>
        <v>10</v>
      </c>
      <c r="N21" s="59"/>
      <c r="O21" s="59"/>
    </row>
    <row r="22" spans="1:15" x14ac:dyDescent="0.2">
      <c r="A22" s="28">
        <f t="shared" si="2"/>
        <v>14</v>
      </c>
      <c r="B22" s="59"/>
      <c r="C22" s="59"/>
      <c r="E22" s="28">
        <f t="shared" si="0"/>
        <v>18</v>
      </c>
      <c r="F22" s="59"/>
      <c r="G22" s="59"/>
      <c r="I22" s="28">
        <f t="shared" si="1"/>
        <v>17</v>
      </c>
      <c r="J22" s="59"/>
      <c r="K22" s="59"/>
      <c r="L22" s="28"/>
      <c r="M22" s="28">
        <f t="shared" si="3"/>
        <v>11</v>
      </c>
      <c r="N22" s="59"/>
      <c r="O22" s="59"/>
    </row>
    <row r="23" spans="1:15" x14ac:dyDescent="0.2">
      <c r="A23" s="28">
        <f t="shared" si="2"/>
        <v>15</v>
      </c>
      <c r="B23" s="59"/>
      <c r="C23" s="59"/>
      <c r="E23" s="28">
        <f t="shared" si="0"/>
        <v>19</v>
      </c>
      <c r="F23" s="59"/>
      <c r="G23" s="59"/>
      <c r="I23" s="28">
        <f t="shared" si="1"/>
        <v>18</v>
      </c>
      <c r="J23" s="59"/>
      <c r="K23" s="59"/>
      <c r="L23" s="28"/>
      <c r="M23" s="28">
        <f t="shared" si="3"/>
        <v>12</v>
      </c>
      <c r="N23" s="59"/>
      <c r="O23" s="59"/>
    </row>
    <row r="24" spans="1:15" x14ac:dyDescent="0.2">
      <c r="A24" s="28">
        <f t="shared" si="2"/>
        <v>16</v>
      </c>
      <c r="B24" s="59"/>
      <c r="C24" s="59"/>
      <c r="E24" s="28">
        <f t="shared" si="0"/>
        <v>20</v>
      </c>
      <c r="F24" s="59"/>
      <c r="G24" s="59"/>
      <c r="I24" s="28">
        <f t="shared" si="1"/>
        <v>19</v>
      </c>
      <c r="J24" s="59"/>
      <c r="K24" s="59"/>
      <c r="L24" s="28"/>
      <c r="M24" s="28">
        <f t="shared" si="3"/>
        <v>13</v>
      </c>
      <c r="N24" s="59"/>
      <c r="O24" s="59"/>
    </row>
    <row r="25" spans="1:15" x14ac:dyDescent="0.2">
      <c r="A25" s="28">
        <f t="shared" si="2"/>
        <v>17</v>
      </c>
      <c r="B25" s="59"/>
      <c r="C25" s="59"/>
      <c r="E25" s="28">
        <f t="shared" si="0"/>
        <v>21</v>
      </c>
      <c r="F25" s="59"/>
      <c r="G25" s="59"/>
      <c r="I25" s="28">
        <f t="shared" si="1"/>
        <v>20</v>
      </c>
      <c r="J25" s="59"/>
      <c r="K25" s="59"/>
      <c r="L25" s="28"/>
      <c r="M25" s="28">
        <f t="shared" si="3"/>
        <v>14</v>
      </c>
      <c r="N25" s="59"/>
      <c r="O25" s="59"/>
    </row>
    <row r="26" spans="1:15" x14ac:dyDescent="0.2">
      <c r="A26" s="28">
        <f t="shared" si="2"/>
        <v>18</v>
      </c>
      <c r="B26" s="59"/>
      <c r="C26" s="59"/>
      <c r="E26" s="28">
        <f t="shared" si="0"/>
        <v>22</v>
      </c>
      <c r="F26" s="59"/>
      <c r="G26" s="59"/>
      <c r="I26" s="28">
        <f t="shared" si="1"/>
        <v>21</v>
      </c>
      <c r="J26" s="59"/>
      <c r="K26" s="59"/>
      <c r="L26" s="28"/>
      <c r="M26" s="28">
        <f t="shared" si="3"/>
        <v>15</v>
      </c>
      <c r="N26" s="59"/>
      <c r="O26" s="59"/>
    </row>
    <row r="27" spans="1:15" x14ac:dyDescent="0.2">
      <c r="A27" s="28">
        <f t="shared" si="2"/>
        <v>19</v>
      </c>
      <c r="B27" s="59"/>
      <c r="C27" s="59"/>
      <c r="E27" s="28">
        <f t="shared" si="0"/>
        <v>23</v>
      </c>
      <c r="F27" s="59"/>
      <c r="G27" s="59"/>
      <c r="I27" s="28">
        <f t="shared" si="1"/>
        <v>22</v>
      </c>
      <c r="J27" s="59"/>
      <c r="K27" s="59"/>
      <c r="L27" s="28"/>
      <c r="M27" s="28">
        <f t="shared" si="3"/>
        <v>16</v>
      </c>
      <c r="N27" s="59"/>
      <c r="O27" s="59"/>
    </row>
    <row r="28" spans="1:15" x14ac:dyDescent="0.2">
      <c r="A28" s="28">
        <f t="shared" si="2"/>
        <v>20</v>
      </c>
      <c r="B28" s="59"/>
      <c r="C28" s="59"/>
      <c r="E28" s="28">
        <f t="shared" si="0"/>
        <v>24</v>
      </c>
      <c r="F28" s="59"/>
      <c r="G28" s="59"/>
      <c r="I28" s="28">
        <f t="shared" si="1"/>
        <v>23</v>
      </c>
      <c r="J28" s="59"/>
      <c r="K28" s="59"/>
      <c r="L28" s="28"/>
      <c r="M28" s="28">
        <f t="shared" si="3"/>
        <v>17</v>
      </c>
      <c r="N28" s="59"/>
      <c r="O28" s="59"/>
    </row>
    <row r="29" spans="1:15" x14ac:dyDescent="0.2">
      <c r="A29" s="28">
        <f t="shared" si="2"/>
        <v>21</v>
      </c>
      <c r="B29" s="59"/>
      <c r="C29" s="59"/>
      <c r="E29" s="28">
        <f t="shared" si="0"/>
        <v>25</v>
      </c>
      <c r="F29" s="59"/>
      <c r="G29" s="59"/>
      <c r="I29" s="28">
        <f t="shared" si="1"/>
        <v>24</v>
      </c>
      <c r="J29" s="59"/>
      <c r="K29" s="59"/>
      <c r="L29" s="28"/>
      <c r="M29" s="28">
        <f t="shared" si="3"/>
        <v>18</v>
      </c>
      <c r="N29" s="59"/>
      <c r="O29" s="59"/>
    </row>
    <row r="30" spans="1:15" x14ac:dyDescent="0.2">
      <c r="A30" s="28">
        <f t="shared" si="2"/>
        <v>22</v>
      </c>
      <c r="B30" s="59"/>
      <c r="C30" s="59"/>
      <c r="E30" s="28">
        <f t="shared" si="0"/>
        <v>26</v>
      </c>
      <c r="F30" s="59"/>
      <c r="G30" s="59"/>
      <c r="I30" s="28">
        <f t="shared" si="1"/>
        <v>25</v>
      </c>
      <c r="J30" s="59"/>
      <c r="K30" s="59"/>
      <c r="L30" s="28"/>
      <c r="M30" s="28">
        <f t="shared" si="3"/>
        <v>19</v>
      </c>
      <c r="N30" s="59"/>
      <c r="O30" s="59"/>
    </row>
    <row r="31" spans="1:15" x14ac:dyDescent="0.2">
      <c r="A31" s="28">
        <f t="shared" si="2"/>
        <v>23</v>
      </c>
      <c r="B31" s="59"/>
      <c r="C31" s="59"/>
      <c r="E31" s="28">
        <f t="shared" si="0"/>
        <v>27</v>
      </c>
      <c r="F31" s="59"/>
      <c r="G31" s="59"/>
      <c r="I31" s="28">
        <f t="shared" si="1"/>
        <v>26</v>
      </c>
      <c r="J31" s="59"/>
      <c r="K31" s="59"/>
      <c r="L31" s="28"/>
      <c r="M31" s="28">
        <f t="shared" si="3"/>
        <v>20</v>
      </c>
      <c r="N31" s="59"/>
      <c r="O31" s="59"/>
    </row>
    <row r="32" spans="1:15" x14ac:dyDescent="0.2">
      <c r="A32" s="28">
        <f t="shared" si="2"/>
        <v>24</v>
      </c>
      <c r="B32" s="59"/>
      <c r="C32" s="59"/>
      <c r="E32" s="28">
        <f t="shared" si="0"/>
        <v>28</v>
      </c>
      <c r="F32" s="59"/>
      <c r="G32" s="59"/>
      <c r="I32" s="28">
        <f t="shared" si="1"/>
        <v>27</v>
      </c>
      <c r="J32" s="59"/>
      <c r="K32" s="59"/>
      <c r="L32" s="28"/>
      <c r="M32" s="28">
        <f t="shared" si="3"/>
        <v>21</v>
      </c>
      <c r="N32" s="59"/>
      <c r="O32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tabSelected="1" zoomScale="110" zoomScaleNormal="110" workbookViewId="0">
      <selection activeCell="H53" sqref="H53"/>
    </sheetView>
  </sheetViews>
  <sheetFormatPr defaultRowHeight="12.75" x14ac:dyDescent="0.2"/>
  <cols>
    <col min="1" max="1" width="8.5703125" bestFit="1" customWidth="1"/>
    <col min="2" max="2" width="19" bestFit="1" customWidth="1"/>
    <col min="3" max="3" width="18.140625" customWidth="1"/>
    <col min="4" max="4" width="8.7109375" hidden="1" customWidth="1"/>
    <col min="5" max="5" width="8" bestFit="1" customWidth="1"/>
    <col min="7" max="7" width="8.5703125" bestFit="1" customWidth="1"/>
    <col min="8" max="8" width="25.85546875" customWidth="1"/>
    <col min="9" max="9" width="18.140625" customWidth="1"/>
    <col min="10" max="10" width="8.7109375" hidden="1" customWidth="1"/>
    <col min="11" max="11" width="8" bestFit="1" customWidth="1"/>
    <col min="12" max="12" width="8.7109375" customWidth="1"/>
    <col min="13" max="13" width="8.5703125" bestFit="1" customWidth="1"/>
    <col min="14" max="14" width="45.140625" customWidth="1"/>
    <col min="15" max="15" width="18.140625" customWidth="1"/>
    <col min="16" max="16" width="8.7109375" hidden="1" customWidth="1"/>
    <col min="17" max="17" width="8" bestFit="1" customWidth="1"/>
    <col min="19" max="19" width="8.5703125" bestFit="1" customWidth="1"/>
    <col min="20" max="20" width="15.42578125" customWidth="1"/>
    <col min="21" max="21" width="18.140625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2" t="s">
        <v>18</v>
      </c>
      <c r="C2" s="63" t="s">
        <v>28</v>
      </c>
      <c r="I2" s="61"/>
    </row>
    <row r="3" spans="1:113" ht="18" x14ac:dyDescent="0.25">
      <c r="B3" s="64" t="s">
        <v>72</v>
      </c>
      <c r="C3" s="65">
        <f>SUMIF($C$9:$C$11,$B3,$E$9:$E$11)+SUMIF($I$9:$I$11,$B3,$K$9:$K$11)+SUMIF($O$9:$O$11,$B3,$Q$9:$Q$11)+SUMIF($U$9:$U$10,$B3,$W$9:$W$10)</f>
        <v>33</v>
      </c>
    </row>
    <row r="4" spans="1:113" ht="18.75" thickBot="1" x14ac:dyDescent="0.3">
      <c r="B4" s="66" t="s">
        <v>38</v>
      </c>
      <c r="C4" s="67">
        <f>SUMIF($C$9:$C$11,$B4,$E$9:$E$11)+SUMIF($I$9:$I$11,$B4,$K$9:$K$11)+SUMIF($O$9:$O$11,$B4,$Q$9:$Q$11)+SUMIF($U$9:$U$11,$B4,$W$9:$W$11)</f>
        <v>14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x14ac:dyDescent="0.2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 t="str">
        <f>IF(Solos!$X5="Y",Solos!A5,"")</f>
        <v/>
      </c>
      <c r="CR7" s="29" t="str">
        <f>IF(Solos!$X5="Y",Solos!B5,"")</f>
        <v/>
      </c>
      <c r="CS7" s="29" t="str">
        <f>IF(Solos!$X5="Y",Solos!C5,"")</f>
        <v/>
      </c>
      <c r="CT7" s="29" t="str">
        <f>IF(Solos!$X5="Y",Solos!W5,"")</f>
        <v/>
      </c>
      <c r="CV7">
        <f>IF(Duets!$X5="Y",Duets!A5,"")</f>
        <v>1</v>
      </c>
      <c r="CW7" t="str">
        <f>IF(Duets!$X5="Y",Duets!B5,"")</f>
        <v>Prior Lake</v>
      </c>
      <c r="CX7" t="str">
        <f>IF(Duets!$X5="Y",Duets!C5,"")</f>
        <v>McKenna Relling, Sophie Zielke</v>
      </c>
      <c r="CY7">
        <f>IF(Duets!$X5="Y",Duets!W5,"")</f>
        <v>53</v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">
      <c r="A8" s="46" t="s">
        <v>24</v>
      </c>
      <c r="B8" s="76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 t="str">
        <f>IF(Solos!$X6="Y",Solos!A6,"")</f>
        <v/>
      </c>
      <c r="CR8" s="29" t="str">
        <f>IF(Solos!$X6="Y",Solos!B6,"")</f>
        <v/>
      </c>
      <c r="CS8" s="29" t="str">
        <f>IF(Solos!$X6="Y",Solos!C6,"")</f>
        <v/>
      </c>
      <c r="CT8" s="29" t="str">
        <f>IF(Solos!$X6="Y",Solos!W6,"")</f>
        <v/>
      </c>
      <c r="CV8">
        <f>IF(Duets!$X6="Y",Duets!A6,"")</f>
        <v>2</v>
      </c>
      <c r="CW8" t="str">
        <f>IF(Duets!$X6="Y",Duets!B6,"")</f>
        <v>Blake</v>
      </c>
      <c r="CX8" t="str">
        <f>IF(Duets!$X6="Y",Duets!C6,"")</f>
        <v>Kara Gerads, Josie Lagerstrom</v>
      </c>
      <c r="CY8">
        <f>IF(Duets!$X6="Y",Duets!W6,"")</f>
        <v>60.833333333333329</v>
      </c>
      <c r="DA8">
        <f>IF(Trios!$X6="Y",Trios!A6,"")</f>
        <v>1</v>
      </c>
      <c r="DB8" t="str">
        <f>IF(Trios!$X6="Y",Trios!B6,"")</f>
        <v>Blake</v>
      </c>
      <c r="DC8" t="str">
        <f>IF(Trios!$X6="Y",Trios!C6,"")</f>
        <v>Lily Liu, Becky Perkins, Skylar Wang</v>
      </c>
      <c r="DD8">
        <f>IF(Trios!$X6="Y",Trios!W6,"")</f>
        <v>43.833333333333329</v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">
      <c r="A9">
        <v>63.166666666666671</v>
      </c>
      <c r="B9" s="77" t="s">
        <v>66</v>
      </c>
      <c r="C9" t="s">
        <v>72</v>
      </c>
      <c r="D9" s="49">
        <v>63.166666666666671</v>
      </c>
      <c r="E9" s="53">
        <v>5</v>
      </c>
      <c r="F9" s="53"/>
      <c r="G9">
        <v>63.333333333333329</v>
      </c>
      <c r="H9" t="s">
        <v>62</v>
      </c>
      <c r="I9" t="s">
        <v>72</v>
      </c>
      <c r="J9" s="49">
        <v>63.333333333333329</v>
      </c>
      <c r="K9" s="53">
        <v>7</v>
      </c>
      <c r="L9" s="53"/>
      <c r="M9">
        <v>58</v>
      </c>
      <c r="N9" t="s">
        <v>60</v>
      </c>
      <c r="O9" t="s">
        <v>72</v>
      </c>
      <c r="P9" s="49">
        <v>58</v>
      </c>
      <c r="Q9" s="53">
        <v>7</v>
      </c>
      <c r="R9" s="53"/>
      <c r="S9">
        <v>61.666666666666671</v>
      </c>
      <c r="T9" t="s">
        <v>83</v>
      </c>
      <c r="U9" t="s">
        <v>72</v>
      </c>
      <c r="V9" s="49">
        <v>61.666666666666671</v>
      </c>
      <c r="W9" s="53">
        <v>10</v>
      </c>
      <c r="CQ9" s="29" t="str">
        <f>IF(Solos!$X7="Y",Solos!A7,"")</f>
        <v/>
      </c>
      <c r="CR9" s="29" t="str">
        <f>IF(Solos!$X7="Y",Solos!B7,"")</f>
        <v/>
      </c>
      <c r="CS9" s="29" t="str">
        <f>IF(Solos!$X7="Y",Solos!C7,"")</f>
        <v/>
      </c>
      <c r="CT9" s="29" t="str">
        <f>IF(Solos!$X7="Y",Solos!W7,"")</f>
        <v/>
      </c>
      <c r="CV9">
        <f>IF(Duets!$X7="Y",Duets!A7,"")</f>
        <v>3</v>
      </c>
      <c r="CW9" t="str">
        <f>IF(Duets!$X7="Y",Duets!B7,"")</f>
        <v>OMG</v>
      </c>
      <c r="CX9" t="str">
        <f>IF(Duets!$X7="Y",Duets!C7,"")</f>
        <v>Hannah Little, Maddie Peters</v>
      </c>
      <c r="CY9">
        <f>IF(Duets!$X7="Y",Duets!W7,"")</f>
        <v>56.5</v>
      </c>
      <c r="DA9">
        <f>IF(Trios!$X7="Y",Trios!A7,"")</f>
        <v>2</v>
      </c>
      <c r="DB9" t="str">
        <f>IF(Trios!$X7="Y",Trios!B7,"")</f>
        <v>OMG</v>
      </c>
      <c r="DC9" t="str">
        <f>IF(Trios!$X7="Y",Trios!C7,"")</f>
        <v>Katie Olson, Holly Drazenovich, Kelly McNamee</v>
      </c>
      <c r="DD9">
        <f>IF(Trios!$X7="Y",Trios!W7,"")</f>
        <v>50.5</v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x14ac:dyDescent="0.2">
      <c r="A10">
        <v>62.5</v>
      </c>
      <c r="B10" s="77" t="s">
        <v>37</v>
      </c>
      <c r="C10" t="s">
        <v>38</v>
      </c>
      <c r="D10" s="49">
        <v>62.5</v>
      </c>
      <c r="E10" s="53">
        <v>3</v>
      </c>
      <c r="F10" s="53"/>
      <c r="G10">
        <v>56.5</v>
      </c>
      <c r="H10" t="s">
        <v>45</v>
      </c>
      <c r="I10" t="s">
        <v>38</v>
      </c>
      <c r="J10" s="49">
        <v>56.5</v>
      </c>
      <c r="K10" s="53">
        <v>4</v>
      </c>
      <c r="L10" s="53"/>
      <c r="M10">
        <v>57</v>
      </c>
      <c r="N10" t="s">
        <v>42</v>
      </c>
      <c r="O10" t="s">
        <v>38</v>
      </c>
      <c r="P10" s="49">
        <v>57</v>
      </c>
      <c r="Q10" s="53">
        <v>4</v>
      </c>
      <c r="R10" s="53"/>
      <c r="S10">
        <v>61.25</v>
      </c>
      <c r="T10" t="s">
        <v>53</v>
      </c>
      <c r="U10" t="s">
        <v>38</v>
      </c>
      <c r="V10" s="49">
        <v>61.25</v>
      </c>
      <c r="W10" s="53">
        <v>2</v>
      </c>
      <c r="CQ10" s="29" t="str">
        <f>IF(Solos!$X8="Y",Solos!A8,"")</f>
        <v/>
      </c>
      <c r="CR10" s="29" t="str">
        <f>IF(Solos!$X8="Y",Solos!B8,"")</f>
        <v/>
      </c>
      <c r="CS10" s="29" t="str">
        <f>IF(Solos!$X8="Y",Solos!C8,"")</f>
        <v/>
      </c>
      <c r="CT10" s="29" t="str">
        <f>IF(Solos!$X8="Y",Solos!W8,"")</f>
        <v/>
      </c>
      <c r="CV10">
        <f>IF(Duets!$X8="Y",Duets!A8,"")</f>
        <v>4</v>
      </c>
      <c r="CW10" t="str">
        <f>IF(Duets!$X8="Y",Duets!B8,"")</f>
        <v>Prior Lake</v>
      </c>
      <c r="CX10" t="str">
        <f>IF(Duets!$X8="Y",Duets!C8,"")</f>
        <v>Claire Benson, Moira Ling</v>
      </c>
      <c r="CY10">
        <f>IF(Duets!$X8="Y",Duets!W8,"")</f>
        <v>63.333333333333329</v>
      </c>
      <c r="DA10">
        <f>IF(Trios!$X8="Y",Trios!A8,"")</f>
        <v>3</v>
      </c>
      <c r="DB10" t="str">
        <f>IF(Trios!$X8="Y",Trios!B8,"")</f>
        <v>Prior Lake</v>
      </c>
      <c r="DC10" t="str">
        <f>IF(Trios!$X8="Y",Trios!C8,"")</f>
        <v>Marissa Broughten, Emma Gahlin, Tori Gens</v>
      </c>
      <c r="DD10">
        <f>IF(Trios!$X8="Y",Trios!W8,"")</f>
        <v>56</v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x14ac:dyDescent="0.2">
      <c r="A11">
        <v>54.333333333333329</v>
      </c>
      <c r="B11" s="77" t="s">
        <v>36</v>
      </c>
      <c r="C11" t="s">
        <v>38</v>
      </c>
      <c r="D11" s="49">
        <v>54.333333333333329</v>
      </c>
      <c r="E11" s="53">
        <v>1</v>
      </c>
      <c r="F11" s="53"/>
      <c r="G11">
        <v>53</v>
      </c>
      <c r="H11" t="s">
        <v>61</v>
      </c>
      <c r="I11" t="s">
        <v>72</v>
      </c>
      <c r="J11" s="49">
        <v>53</v>
      </c>
      <c r="K11" s="53">
        <v>2</v>
      </c>
      <c r="L11" s="53"/>
      <c r="M11">
        <v>56</v>
      </c>
      <c r="N11" t="s">
        <v>59</v>
      </c>
      <c r="O11" t="s">
        <v>72</v>
      </c>
      <c r="P11" s="49">
        <v>56</v>
      </c>
      <c r="Q11" s="53">
        <v>2</v>
      </c>
      <c r="R11" s="53"/>
      <c r="W11" s="53"/>
      <c r="CQ11" s="29">
        <f>IF(Solos!$X9="Y",Solos!A9,"")</f>
        <v>1</v>
      </c>
      <c r="CR11" s="29" t="str">
        <f>IF(Solos!$X9="Y",Solos!B9,"")</f>
        <v>Blake</v>
      </c>
      <c r="CS11" s="29" t="str">
        <f>IF(Solos!$X9="Y",Solos!C9,"")</f>
        <v>Kara Gerads</v>
      </c>
      <c r="CT11" s="29">
        <f>IF(Solos!$X9="Y",Solos!W9,"")</f>
        <v>66.333333333333343</v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>
        <f>IF(Trios!$X9="Y",Trios!A9,"")</f>
        <v>4</v>
      </c>
      <c r="DB11" t="str">
        <f>IF(Trios!$X9="Y",Trios!B9,"")</f>
        <v>Blake</v>
      </c>
      <c r="DC11" t="str">
        <f>IF(Trios!$X9="Y",Trios!C9,"")</f>
        <v>Solveig Bingham, Grace Ritten, Casey Stocking</v>
      </c>
      <c r="DD11">
        <f>IF(Trios!$X9="Y",Trios!W9,"")</f>
        <v>53.666666666666671</v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x14ac:dyDescent="0.2">
      <c r="E12" s="53"/>
      <c r="F12" s="53"/>
      <c r="K12" s="53"/>
      <c r="L12" s="53"/>
      <c r="M12">
        <v>50.5</v>
      </c>
      <c r="N12" t="s">
        <v>41</v>
      </c>
      <c r="O12" t="s">
        <v>38</v>
      </c>
      <c r="P12" s="49">
        <v>50.5</v>
      </c>
      <c r="Q12" s="53"/>
      <c r="R12" s="53"/>
      <c r="W12" s="53"/>
      <c r="CQ12" s="29">
        <f>IF(Solos!$X10="Y",Solos!A10,"")</f>
        <v>2</v>
      </c>
      <c r="CR12" s="29" t="str">
        <f>IF(Solos!$X10="Y",Solos!B10,"")</f>
        <v>OMG</v>
      </c>
      <c r="CS12" s="29" t="str">
        <f>IF(Solos!$X10="Y",Solos!C10,"")</f>
        <v>Hannah Little</v>
      </c>
      <c r="CT12" s="29">
        <f>IF(Solos!$X10="Y",Solos!W10,"")</f>
        <v>54.333333333333329</v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>
        <f>IF(Trios!$X10="Y",Trios!A10,"")</f>
        <v>5</v>
      </c>
      <c r="DB12" t="str">
        <f>IF(Trios!$X10="Y",Trios!B10,"")</f>
        <v>OMG</v>
      </c>
      <c r="DC12" t="str">
        <f>IF(Trios!$X10="Y",Trios!C10,"")</f>
        <v>Danielle Hawes, Ellie Heitzig, Marie Vanderwarn</v>
      </c>
      <c r="DD12">
        <f>IF(Trios!$X10="Y",Trios!W10,"")</f>
        <v>57</v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">
      <c r="E13" s="53"/>
      <c r="F13" s="53"/>
      <c r="K13" s="53"/>
      <c r="L13" s="53"/>
      <c r="Q13" s="53"/>
      <c r="R13" s="53"/>
      <c r="S13" s="53"/>
      <c r="T13" s="53"/>
      <c r="U13" s="53"/>
      <c r="V13" s="53"/>
      <c r="W13" s="53"/>
      <c r="CQ13" s="29">
        <f>IF(Solos!$X11="Y",Solos!A11,"")</f>
        <v>3</v>
      </c>
      <c r="CR13" s="29" t="str">
        <f>IF(Solos!$X11="Y",Solos!B11,"")</f>
        <v>Blake</v>
      </c>
      <c r="CS13" s="29" t="str">
        <f>IF(Solos!$X11="Y",Solos!C11,"")</f>
        <v>Josie Lagerstrom</v>
      </c>
      <c r="CT13" s="29">
        <f>IF(Solos!$X11="Y",Solos!W11,"")</f>
        <v>61.333333333333336</v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>
        <f>IF(Trios!$X11="Y",Trios!A11,"")</f>
        <v>6</v>
      </c>
      <c r="DB13" t="str">
        <f>IF(Trios!$X11="Y",Trios!B11,"")</f>
        <v>Prior Lake</v>
      </c>
      <c r="DC13" t="str">
        <f>IF(Trios!$X11="Y",Trios!C11,"")</f>
        <v>Lauryn Baumer, Jennifer Lein, Alissa Scheffler</v>
      </c>
      <c r="DD13">
        <f>IF(Trios!$X11="Y",Trios!W11,"")</f>
        <v>58</v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>
        <f>IF(Solos!$X12="Y",Solos!A12,"")</f>
        <v>4</v>
      </c>
      <c r="CR14" s="29" t="str">
        <f>IF(Solos!$X12="Y",Solos!B12,"")</f>
        <v>OMG</v>
      </c>
      <c r="CS14" s="29" t="str">
        <f>IF(Solos!$X12="Y",Solos!C12,"")</f>
        <v>Anna Ganser</v>
      </c>
      <c r="CT14" s="29">
        <f>IF(Solos!$X12="Y",Solos!W12,"")</f>
        <v>62.5</v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>
        <f>IF(Team!$Y12="Y",Team!A12,"")</f>
        <v>1</v>
      </c>
      <c r="DG14" t="str">
        <f>IF(Team!$Y12="Y",Team!B12,"")</f>
        <v>Blake</v>
      </c>
      <c r="DH14" t="str">
        <f>IF(Team!$Y12="Y",Team!C12,"")</f>
        <v>Kara Gerads, Caroline Hardy, Josie Lagerstrom, Olivia Lentz</v>
      </c>
      <c r="DI14">
        <f>IF(Team!$Y12="Y",Team!X12,"")</f>
        <v>61.666666666666671</v>
      </c>
    </row>
    <row r="15" spans="1:113" x14ac:dyDescent="0.2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>
        <f>IF(Solos!$X13="Y",Solos!A13,"")</f>
        <v>5</v>
      </c>
      <c r="CR15" s="29" t="str">
        <f>IF(Solos!$X13="Y",Solos!B13,"")</f>
        <v>Prior Lake</v>
      </c>
      <c r="CS15" s="29" t="str">
        <f>IF(Solos!$X13="Y",Solos!C13,"")</f>
        <v>Claire Benson</v>
      </c>
      <c r="CT15" s="29">
        <f>IF(Solos!$X13="Y",Solos!W13,"")</f>
        <v>63.166666666666671</v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>
        <f>IF(Team!$Y13="Y",Team!A13,"")</f>
        <v>2</v>
      </c>
      <c r="DG15" t="str">
        <f>IF(Team!$Y13="Y",Team!B13,"")</f>
        <v>OMG</v>
      </c>
      <c r="DH15" t="str">
        <f>IF(Team!$Y13="Y",Team!C13,"")</f>
        <v>Anna Ganser, Ellie Heitzig, Marie Vanderwarn, Danielle Hawes, Ellie Vrba</v>
      </c>
      <c r="DI15">
        <f>IF(Team!$Y13="Y",Team!X13,"")</f>
        <v>61.25</v>
      </c>
    </row>
    <row r="16" spans="1:113" x14ac:dyDescent="0.2">
      <c r="A16" s="53"/>
      <c r="B16" s="60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>
        <f>IF(Team!$Y14="Y",Team!A14,"")</f>
        <v>3</v>
      </c>
      <c r="DG16" t="str">
        <f>IF(Team!$Y14="Y",Team!B14,"")</f>
        <v>Prior Lake</v>
      </c>
      <c r="DH16" t="str">
        <f>IF(Team!$Y14="Y",Team!C14,"")</f>
        <v>Lauryn Baumer, Claire Benson, Caitlin Giles, Jennifer Lein, Moira Ling, Alissa Scheffler</v>
      </c>
      <c r="DI16">
        <f>IF(Team!$Y14="Y",Team!X14,"")</f>
        <v>61.666666666666671</v>
      </c>
    </row>
    <row r="17" spans="1:113" x14ac:dyDescent="0.2">
      <c r="A17" s="53"/>
      <c r="B17" s="60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thickBot="1" x14ac:dyDescent="0.25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 x14ac:dyDescent="0.25">
      <c r="B19" s="62" t="s">
        <v>18</v>
      </c>
      <c r="C19" s="63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 x14ac:dyDescent="0.25">
      <c r="B20" s="64" t="s">
        <v>72</v>
      </c>
      <c r="C20" s="65">
        <f>SUMIF($C$26:$C$28,$B20,$E$26:$E$28)+SUMIF($I$26:$I$28,$B20,$K$26:$K$28)+SUMIF($O$26:$O$28,$B20,$Q$26:$Q$28)+SUMIF($U$26:$U$27,$B20,$W$26:$W$27)</f>
        <v>29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thickBot="1" x14ac:dyDescent="0.3">
      <c r="B21" s="66" t="s">
        <v>73</v>
      </c>
      <c r="C21" s="67">
        <f>SUMIF($C$26:$C$28,$B21,$E$26:$E$28)+SUMIF($I$26:$I$28,$B21,$K$26:$K$28)+SUMIF($O$26:$O$28,$B21,$Q$26:$Q$28)+SUMIF($U$26:$U$27,$B21,$W$26:$W$27)</f>
        <v>18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">
      <c r="A25" s="46" t="s">
        <v>24</v>
      </c>
      <c r="B25" s="76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">
      <c r="A26">
        <v>66.333333333333343</v>
      </c>
      <c r="B26" s="77" t="s">
        <v>94</v>
      </c>
      <c r="C26" t="s">
        <v>73</v>
      </c>
      <c r="D26" s="49">
        <v>66.333333333333343</v>
      </c>
      <c r="E26" s="53">
        <v>5</v>
      </c>
      <c r="F26" s="53"/>
      <c r="G26">
        <v>63.333333333333329</v>
      </c>
      <c r="H26" t="s">
        <v>62</v>
      </c>
      <c r="I26" t="s">
        <v>72</v>
      </c>
      <c r="J26" s="49">
        <v>63.333333333333329</v>
      </c>
      <c r="K26" s="53">
        <v>7</v>
      </c>
      <c r="L26" s="53"/>
      <c r="M26">
        <v>58</v>
      </c>
      <c r="N26" t="s">
        <v>60</v>
      </c>
      <c r="O26" t="s">
        <v>72</v>
      </c>
      <c r="P26" s="49">
        <v>58</v>
      </c>
      <c r="Q26" s="53">
        <v>7</v>
      </c>
      <c r="R26" s="53"/>
      <c r="S26">
        <v>61.666666666666671</v>
      </c>
      <c r="T26" t="s">
        <v>81</v>
      </c>
      <c r="U26" t="s">
        <v>73</v>
      </c>
      <c r="V26" s="49">
        <v>61.666666666666671</v>
      </c>
      <c r="W26" s="53">
        <v>6</v>
      </c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">
      <c r="A27">
        <v>63.166666666666671</v>
      </c>
      <c r="B27" s="77" t="s">
        <v>66</v>
      </c>
      <c r="C27" t="s">
        <v>72</v>
      </c>
      <c r="D27" s="49">
        <v>63.166666666666671</v>
      </c>
      <c r="E27" s="53">
        <v>3</v>
      </c>
      <c r="F27" s="53"/>
      <c r="G27">
        <v>60.833333333333329</v>
      </c>
      <c r="H27" t="s">
        <v>76</v>
      </c>
      <c r="I27" t="s">
        <v>73</v>
      </c>
      <c r="J27" s="49">
        <v>60.833333333333329</v>
      </c>
      <c r="K27" s="53">
        <v>4</v>
      </c>
      <c r="L27" s="53"/>
      <c r="M27">
        <v>56</v>
      </c>
      <c r="N27" t="s">
        <v>59</v>
      </c>
      <c r="O27" t="s">
        <v>72</v>
      </c>
      <c r="P27" s="49">
        <v>56</v>
      </c>
      <c r="Q27" s="53">
        <v>4</v>
      </c>
      <c r="R27" s="53"/>
      <c r="T27" t="s">
        <v>83</v>
      </c>
      <c r="U27" t="s">
        <v>72</v>
      </c>
      <c r="V27" s="49">
        <v>61.666666666666671</v>
      </c>
      <c r="W27" s="53">
        <v>6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">
      <c r="A28">
        <v>61.333333333333336</v>
      </c>
      <c r="B28" s="77" t="s">
        <v>93</v>
      </c>
      <c r="C28" t="s">
        <v>73</v>
      </c>
      <c r="D28" s="49">
        <v>61.333333333333336</v>
      </c>
      <c r="E28" s="53">
        <v>1</v>
      </c>
      <c r="F28" s="53"/>
      <c r="G28">
        <v>53</v>
      </c>
      <c r="H28" t="s">
        <v>61</v>
      </c>
      <c r="I28" t="s">
        <v>72</v>
      </c>
      <c r="J28" s="49">
        <v>53</v>
      </c>
      <c r="K28" s="53">
        <v>2</v>
      </c>
      <c r="L28" s="53"/>
      <c r="M28">
        <v>53.666666666666671</v>
      </c>
      <c r="N28" t="s">
        <v>78</v>
      </c>
      <c r="O28" t="s">
        <v>73</v>
      </c>
      <c r="P28" s="49">
        <v>53.666666666666671</v>
      </c>
      <c r="Q28" s="53">
        <v>2</v>
      </c>
      <c r="R28" s="53"/>
      <c r="W28" s="53"/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">
      <c r="E29" s="53"/>
      <c r="F29" s="53"/>
      <c r="K29" s="53"/>
      <c r="L29" s="53"/>
      <c r="M29">
        <v>43.833333333333329</v>
      </c>
      <c r="N29" t="s">
        <v>77</v>
      </c>
      <c r="O29" t="s">
        <v>73</v>
      </c>
      <c r="P29" s="49">
        <v>43.833333333333329</v>
      </c>
      <c r="Q29" s="53"/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">
      <c r="E30" s="53"/>
      <c r="F30" s="53"/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">
      <c r="A33" s="53"/>
      <c r="B33" s="60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">
      <c r="A34" s="53"/>
      <c r="B34" s="60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thickBot="1" x14ac:dyDescent="0.25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8" x14ac:dyDescent="0.25">
      <c r="B36" s="62" t="s">
        <v>18</v>
      </c>
      <c r="C36" s="63" t="s">
        <v>28</v>
      </c>
    </row>
    <row r="37" spans="1:113" ht="18" x14ac:dyDescent="0.25">
      <c r="B37" s="64" t="s">
        <v>73</v>
      </c>
      <c r="C37" s="65">
        <f>SUMIF($C$43:$C$45,$B37,$E$43:$E$45)+SUMIF($I$43:$I$45,$B37,$K$43:$K$45)+SUMIF($O$43:$O$45,$B37,$Q$43:$Q$45)+SUMIF($U$43:$U$44,$B37,$W$43:$W$44)</f>
        <v>27</v>
      </c>
    </row>
    <row r="38" spans="1:113" ht="18.75" thickBot="1" x14ac:dyDescent="0.3">
      <c r="B38" s="66" t="s">
        <v>38</v>
      </c>
      <c r="C38" s="67">
        <f ca="1">SUMIF($C$43:$C$45,$B38,$E$43:$E$45)+SUMIF($I$43:$I$45,$B38,$K$43:$K$45)+SUMIF($O$43:$O$45,$B38,$Q$43:$Q$45)+SUMIF($U$43:$U$45,$B38,$W$43:$W$44)</f>
        <v>18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">
      <c r="A42" s="46" t="s">
        <v>24</v>
      </c>
      <c r="B42" s="76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">
      <c r="A43">
        <v>66.333333333333343</v>
      </c>
      <c r="B43" s="77" t="s">
        <v>94</v>
      </c>
      <c r="C43" t="s">
        <v>73</v>
      </c>
      <c r="D43" s="49">
        <v>66.333333333333343</v>
      </c>
      <c r="E43" s="53">
        <v>5</v>
      </c>
      <c r="F43" s="53"/>
      <c r="G43">
        <v>60.833333333333329</v>
      </c>
      <c r="H43" t="s">
        <v>76</v>
      </c>
      <c r="I43" t="s">
        <v>73</v>
      </c>
      <c r="J43" s="49">
        <v>60.833333333333329</v>
      </c>
      <c r="K43" s="53">
        <v>7</v>
      </c>
      <c r="L43" s="53"/>
      <c r="M43">
        <v>57</v>
      </c>
      <c r="N43" t="s">
        <v>42</v>
      </c>
      <c r="O43" t="s">
        <v>38</v>
      </c>
      <c r="P43" s="49">
        <v>57</v>
      </c>
      <c r="Q43" s="53">
        <v>7</v>
      </c>
      <c r="R43" s="53"/>
      <c r="S43">
        <v>61.666666666666671</v>
      </c>
      <c r="T43" t="s">
        <v>81</v>
      </c>
      <c r="U43" t="s">
        <v>73</v>
      </c>
      <c r="V43" s="49">
        <v>61.666666666666671</v>
      </c>
      <c r="W43" s="53">
        <v>10</v>
      </c>
    </row>
    <row r="44" spans="1:113" x14ac:dyDescent="0.2">
      <c r="A44">
        <v>62.5</v>
      </c>
      <c r="B44" s="77" t="s">
        <v>37</v>
      </c>
      <c r="C44" t="s">
        <v>38</v>
      </c>
      <c r="D44" s="49">
        <v>62.5</v>
      </c>
      <c r="E44" s="53">
        <v>3</v>
      </c>
      <c r="F44" s="53"/>
      <c r="G44">
        <v>56.5</v>
      </c>
      <c r="H44" t="s">
        <v>45</v>
      </c>
      <c r="I44" t="s">
        <v>38</v>
      </c>
      <c r="J44" s="49">
        <v>56.5</v>
      </c>
      <c r="K44" s="53">
        <v>4</v>
      </c>
      <c r="L44" s="53"/>
      <c r="M44">
        <v>53.666666666666671</v>
      </c>
      <c r="N44" t="s">
        <v>78</v>
      </c>
      <c r="O44" t="s">
        <v>73</v>
      </c>
      <c r="P44" s="49">
        <v>53.666666666666671</v>
      </c>
      <c r="Q44" s="53">
        <v>4</v>
      </c>
      <c r="R44" s="53"/>
      <c r="S44">
        <v>61.25</v>
      </c>
      <c r="T44" t="s">
        <v>53</v>
      </c>
      <c r="U44" t="s">
        <v>38</v>
      </c>
      <c r="V44" s="49">
        <v>61.25</v>
      </c>
      <c r="W44" s="53">
        <v>2</v>
      </c>
    </row>
    <row r="45" spans="1:113" x14ac:dyDescent="0.2">
      <c r="A45">
        <v>61.333333333333336</v>
      </c>
      <c r="B45" s="77" t="s">
        <v>93</v>
      </c>
      <c r="C45" t="s">
        <v>73</v>
      </c>
      <c r="D45" s="49">
        <v>61.333333333333336</v>
      </c>
      <c r="E45" s="53">
        <v>1</v>
      </c>
      <c r="F45" s="53"/>
      <c r="K45" s="53">
        <v>2</v>
      </c>
      <c r="L45" s="53"/>
      <c r="M45">
        <v>50.5</v>
      </c>
      <c r="N45" t="s">
        <v>41</v>
      </c>
      <c r="O45" t="s">
        <v>38</v>
      </c>
      <c r="P45" s="49">
        <v>50.5</v>
      </c>
      <c r="Q45" s="53">
        <v>2</v>
      </c>
      <c r="R45" s="53"/>
      <c r="W45" s="53"/>
    </row>
    <row r="46" spans="1:113" x14ac:dyDescent="0.2">
      <c r="A46">
        <v>54.333333333333329</v>
      </c>
      <c r="B46" s="77" t="s">
        <v>36</v>
      </c>
      <c r="C46" t="s">
        <v>38</v>
      </c>
      <c r="D46" s="49">
        <v>54.333333333333329</v>
      </c>
      <c r="E46" s="53"/>
      <c r="F46" s="53"/>
      <c r="K46" s="53"/>
      <c r="L46" s="53"/>
      <c r="M46">
        <v>43.833333333333329</v>
      </c>
      <c r="N46" t="s">
        <v>77</v>
      </c>
      <c r="O46" t="s">
        <v>73</v>
      </c>
      <c r="P46" s="49">
        <v>43.833333333333329</v>
      </c>
      <c r="Q46" s="53"/>
      <c r="R46" s="53"/>
      <c r="W46" s="53"/>
    </row>
    <row r="47" spans="1:113" x14ac:dyDescent="0.2">
      <c r="E47" s="53"/>
      <c r="F47" s="53"/>
      <c r="K47" s="53"/>
      <c r="L47" s="53"/>
      <c r="Q47" s="53"/>
      <c r="R47" s="53"/>
      <c r="S47" s="53"/>
      <c r="T47" s="53"/>
      <c r="U47" s="53"/>
      <c r="V47" s="53"/>
      <c r="W47" s="53"/>
    </row>
    <row r="48" spans="1:113" x14ac:dyDescent="0.2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">
      <c r="A50" s="53"/>
      <c r="B50" s="60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">
      <c r="A51" s="53"/>
      <c r="B51" s="60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">
      <c r="A52" s="53"/>
      <c r="B52" s="60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">
      <c r="A53" s="53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">
      <c r="A54" s="53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21" sqref="B21"/>
    </sheetView>
  </sheetViews>
  <sheetFormatPr defaultRowHeight="12.75" x14ac:dyDescent="0.2"/>
  <cols>
    <col min="2" max="2" width="90.42578125" customWidth="1"/>
    <col min="5" max="5" width="74.28515625" customWidth="1"/>
  </cols>
  <sheetData>
    <row r="1" spans="1:14" x14ac:dyDescent="0.2">
      <c r="A1" s="29" t="s">
        <v>38</v>
      </c>
      <c r="D1" s="29" t="s">
        <v>54</v>
      </c>
    </row>
    <row r="2" spans="1:14" ht="14.25" x14ac:dyDescent="0.2">
      <c r="A2" s="71" t="s">
        <v>39</v>
      </c>
      <c r="B2" s="72"/>
      <c r="C2" s="72"/>
      <c r="D2" s="72" t="s">
        <v>39</v>
      </c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4.25" x14ac:dyDescent="0.2">
      <c r="A3" s="72" t="s">
        <v>32</v>
      </c>
      <c r="B3" s="73" t="s">
        <v>40</v>
      </c>
      <c r="C3" s="72"/>
      <c r="D3" s="72" t="s">
        <v>55</v>
      </c>
      <c r="E3" s="72" t="s">
        <v>56</v>
      </c>
      <c r="F3" s="72"/>
      <c r="G3" s="72"/>
      <c r="H3" s="72"/>
      <c r="I3" s="72"/>
      <c r="J3" s="72"/>
      <c r="K3" s="72"/>
      <c r="L3" s="72"/>
      <c r="M3" s="72"/>
      <c r="N3" s="72"/>
    </row>
    <row r="4" spans="1:14" ht="14.25" x14ac:dyDescent="0.2">
      <c r="A4" s="73">
        <v>1</v>
      </c>
      <c r="B4" s="72" t="s">
        <v>41</v>
      </c>
      <c r="C4" s="72"/>
      <c r="D4" s="72" t="s">
        <v>57</v>
      </c>
      <c r="E4" s="72" t="s">
        <v>58</v>
      </c>
      <c r="F4" s="72"/>
      <c r="G4" s="72"/>
      <c r="H4" s="72"/>
      <c r="I4" s="72"/>
      <c r="J4" s="72"/>
      <c r="K4" s="72"/>
      <c r="L4" s="72"/>
      <c r="M4" s="72"/>
      <c r="N4" s="72"/>
    </row>
    <row r="5" spans="1:14" ht="14.25" x14ac:dyDescent="0.2">
      <c r="A5" s="73">
        <v>2</v>
      </c>
      <c r="B5" s="72" t="s">
        <v>42</v>
      </c>
      <c r="C5" s="72"/>
      <c r="D5" s="72">
        <v>1</v>
      </c>
      <c r="E5" s="72" t="s">
        <v>59</v>
      </c>
      <c r="F5" s="72"/>
      <c r="G5" s="72"/>
      <c r="H5" s="72"/>
      <c r="I5" s="72"/>
      <c r="J5" s="72"/>
      <c r="K5" s="72"/>
      <c r="L5" s="72"/>
      <c r="M5" s="72"/>
      <c r="N5" s="72"/>
    </row>
    <row r="6" spans="1:14" ht="14.25" x14ac:dyDescent="0.2">
      <c r="A6" s="73"/>
      <c r="B6" s="72"/>
      <c r="C6" s="72"/>
      <c r="D6" s="72">
        <v>2</v>
      </c>
      <c r="E6" s="72" t="s">
        <v>60</v>
      </c>
      <c r="F6" s="72"/>
      <c r="G6" s="72"/>
      <c r="H6" s="72"/>
      <c r="I6" s="72"/>
      <c r="J6" s="72"/>
      <c r="K6" s="72"/>
      <c r="L6" s="72"/>
      <c r="M6" s="72"/>
      <c r="N6" s="72"/>
    </row>
    <row r="7" spans="1:14" ht="14.25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4.25" x14ac:dyDescent="0.2">
      <c r="A8" s="71" t="s">
        <v>43</v>
      </c>
      <c r="B8" s="72"/>
      <c r="C8" s="72"/>
      <c r="D8" s="72" t="s">
        <v>43</v>
      </c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4.25" x14ac:dyDescent="0.2">
      <c r="A9" s="72" t="s">
        <v>32</v>
      </c>
      <c r="B9" s="72" t="s">
        <v>44</v>
      </c>
      <c r="C9" s="72"/>
      <c r="D9" s="72">
        <v>1</v>
      </c>
      <c r="E9" s="72" t="s">
        <v>61</v>
      </c>
      <c r="F9" s="72"/>
      <c r="G9" s="72"/>
      <c r="H9" s="72"/>
      <c r="I9" s="72"/>
      <c r="J9" s="72"/>
      <c r="K9" s="72"/>
      <c r="L9" s="72"/>
      <c r="M9" s="72"/>
      <c r="N9" s="72"/>
    </row>
    <row r="10" spans="1:14" ht="14.25" x14ac:dyDescent="0.2">
      <c r="A10" s="72">
        <v>1</v>
      </c>
      <c r="B10" s="72" t="s">
        <v>45</v>
      </c>
      <c r="C10" s="72"/>
      <c r="D10" s="72">
        <v>2</v>
      </c>
      <c r="E10" s="72" t="s">
        <v>62</v>
      </c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4.25" x14ac:dyDescent="0.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4.25" x14ac:dyDescent="0.2">
      <c r="A12" s="71" t="s">
        <v>31</v>
      </c>
      <c r="B12" s="72"/>
      <c r="C12" s="72"/>
      <c r="D12" s="72" t="s">
        <v>31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4.25" x14ac:dyDescent="0.2">
      <c r="A13" s="72" t="s">
        <v>32</v>
      </c>
      <c r="B13" s="72" t="s">
        <v>33</v>
      </c>
      <c r="C13" s="72"/>
      <c r="D13" s="72" t="s">
        <v>63</v>
      </c>
      <c r="E13" s="72" t="s">
        <v>64</v>
      </c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4.25" x14ac:dyDescent="0.2">
      <c r="A14" s="72" t="s">
        <v>34</v>
      </c>
      <c r="B14" s="72" t="s">
        <v>35</v>
      </c>
      <c r="C14" s="72"/>
      <c r="D14" s="72" t="s">
        <v>57</v>
      </c>
      <c r="E14" s="72" t="s">
        <v>65</v>
      </c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14.25" x14ac:dyDescent="0.2">
      <c r="A15" s="72">
        <v>1</v>
      </c>
      <c r="B15" s="72" t="s">
        <v>36</v>
      </c>
      <c r="C15" s="72"/>
      <c r="D15" s="72">
        <v>1</v>
      </c>
      <c r="E15" s="72" t="s">
        <v>66</v>
      </c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4.25" x14ac:dyDescent="0.2">
      <c r="A16" s="72">
        <v>2</v>
      </c>
      <c r="B16" s="72" t="s">
        <v>37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ht="14.25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ht="14.25" x14ac:dyDescent="0.2">
      <c r="A18" s="71" t="s">
        <v>46</v>
      </c>
      <c r="B18" s="72"/>
      <c r="C18" s="72"/>
      <c r="D18" s="72" t="s">
        <v>46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ht="14.25" x14ac:dyDescent="0.2">
      <c r="A19" s="72" t="s">
        <v>32</v>
      </c>
      <c r="B19" s="74" t="s">
        <v>47</v>
      </c>
      <c r="C19" s="72"/>
      <c r="D19" s="72" t="s">
        <v>55</v>
      </c>
      <c r="E19" s="72" t="s">
        <v>68</v>
      </c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4.25" x14ac:dyDescent="0.2">
      <c r="A20" s="72" t="s">
        <v>34</v>
      </c>
      <c r="B20" s="74" t="s">
        <v>48</v>
      </c>
      <c r="C20" s="72"/>
      <c r="D20" s="72" t="s">
        <v>57</v>
      </c>
      <c r="E20" s="72" t="s">
        <v>69</v>
      </c>
      <c r="F20" s="72"/>
      <c r="G20" s="72"/>
      <c r="H20" s="72"/>
      <c r="I20" s="72"/>
      <c r="J20" s="72"/>
      <c r="K20" s="72"/>
      <c r="L20" s="72"/>
      <c r="M20" s="72"/>
      <c r="N20" s="72"/>
    </row>
    <row r="21" spans="1:14" ht="14.25" x14ac:dyDescent="0.2">
      <c r="A21" s="72" t="s">
        <v>49</v>
      </c>
      <c r="B21" s="72" t="s">
        <v>50</v>
      </c>
      <c r="C21" s="72"/>
      <c r="D21" s="72" t="s">
        <v>67</v>
      </c>
      <c r="E21" s="72" t="s">
        <v>70</v>
      </c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28.5" customHeight="1" x14ac:dyDescent="0.2">
      <c r="A22" s="72" t="s">
        <v>51</v>
      </c>
      <c r="B22" s="75" t="s">
        <v>52</v>
      </c>
      <c r="C22" s="72"/>
      <c r="D22" s="72">
        <v>1</v>
      </c>
      <c r="E22" s="75" t="s">
        <v>71</v>
      </c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14.25" x14ac:dyDescent="0.2">
      <c r="A23" s="72">
        <v>1</v>
      </c>
      <c r="B23" s="72" t="s">
        <v>53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4.25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Solos</vt:lpstr>
      <vt:lpstr>Duets</vt:lpstr>
      <vt:lpstr>Trios</vt:lpstr>
      <vt:lpstr>Team</vt:lpstr>
      <vt:lpstr>Order of Draw</vt:lpstr>
      <vt:lpstr>Results</vt:lpstr>
      <vt:lpstr>Sheet1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Katie Heitzig</cp:lastModifiedBy>
  <cp:lastPrinted>2012-04-13T20:16:39Z</cp:lastPrinted>
  <dcterms:created xsi:type="dcterms:W3CDTF">2011-04-05T15:51:54Z</dcterms:created>
  <dcterms:modified xsi:type="dcterms:W3CDTF">2017-05-05T14:57:36Z</dcterms:modified>
</cp:coreProperties>
</file>